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hz.DUNAHOUSE\Desktop\BÉT-re fel\"/>
    </mc:Choice>
  </mc:AlternateContent>
  <bookViews>
    <workbookView xWindow="0" yWindow="0" windowWidth="28800" windowHeight="11910"/>
  </bookViews>
  <sheets>
    <sheet name="PL szegmens" sheetId="1" r:id="rId1"/>
  </sheets>
  <externalReferences>
    <externalReference r:id="rId2"/>
  </externalReferences>
  <definedNames>
    <definedName name="ERTNARBSZGM">[1]SzGms!$AM$23</definedName>
    <definedName name="FRIRO15FY">#REF!</definedName>
    <definedName name="FRIRO15Q4">#REF!</definedName>
    <definedName name="FRIRO16FY">#REF!</definedName>
    <definedName name="FRIRO16Q4">#REF!</definedName>
    <definedName name="FRTRN15FY">#REF!</definedName>
    <definedName name="FRTRN15Q4">#REF!</definedName>
    <definedName name="FRTRN16FY">#REF!</definedName>
    <definedName name="FRTRN16Q4">#REF!</definedName>
    <definedName name="REIFIRO15FY">#REF!</definedName>
    <definedName name="REIFIRO15Q4">#REF!</definedName>
    <definedName name="REIFIRO16FY">#REF!</definedName>
    <definedName name="REIFIRO16Q4">#REF!</definedName>
    <definedName name="REIFTRN15FY">#REF!</definedName>
    <definedName name="REIFTRN15Q4">#REF!</definedName>
    <definedName name="REIFTRN16FY">#REF!</definedName>
    <definedName name="REIFTRN16Q4">#REF!</definedName>
    <definedName name="REIFTRNFY15">#REF!</definedName>
    <definedName name="SMRTIRO15FY">#REF!</definedName>
    <definedName name="SMRTIRO15Q4">#REF!</definedName>
    <definedName name="SMRTIRO16FY">#REF!</definedName>
    <definedName name="SMRTIRO16Q4">#REF!</definedName>
    <definedName name="SMRTTRN15FY">#REF!</definedName>
    <definedName name="SMRTTRN15Q4">#REF!</definedName>
    <definedName name="SMRTTRN16FY">#REF!</definedName>
    <definedName name="SMRTTRN16Q4">#REF!</definedName>
    <definedName name="SUPIRO15FY">#REF!</definedName>
    <definedName name="SUPIRO15Q4">#REF!</definedName>
    <definedName name="SUPIRO16FY">#REF!</definedName>
    <definedName name="SUPIRO16Q4">#REF!</definedName>
    <definedName name="SUPTRN15FY">#REF!</definedName>
    <definedName name="SUPTRN15Q4">#REF!</definedName>
    <definedName name="SUPTRN16FY">#REF!</definedName>
    <definedName name="SUPTRN16Q4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" l="1"/>
  <c r="I98" i="1"/>
  <c r="H98" i="1"/>
  <c r="K97" i="1"/>
  <c r="L97" i="1" s="1"/>
  <c r="K95" i="1"/>
  <c r="L95" i="1" s="1"/>
  <c r="D95" i="1"/>
  <c r="E95" i="1" s="1"/>
  <c r="F95" i="1" s="1"/>
  <c r="K94" i="1"/>
  <c r="L94" i="1" s="1"/>
  <c r="D94" i="1"/>
  <c r="E94" i="1" s="1"/>
  <c r="F94" i="1" s="1"/>
  <c r="K92" i="1"/>
  <c r="L92" i="1" s="1"/>
  <c r="K90" i="1"/>
  <c r="L90" i="1" s="1"/>
  <c r="D90" i="1"/>
  <c r="E90" i="1" s="1"/>
  <c r="F90" i="1" s="1"/>
  <c r="K89" i="1"/>
  <c r="L89" i="1" s="1"/>
  <c r="G92" i="1"/>
  <c r="G93" i="1" s="1"/>
  <c r="D89" i="1"/>
  <c r="J84" i="1"/>
  <c r="I84" i="1"/>
  <c r="H84" i="1"/>
  <c r="K83" i="1"/>
  <c r="L83" i="1" s="1"/>
  <c r="K81" i="1"/>
  <c r="L81" i="1" s="1"/>
  <c r="D81" i="1"/>
  <c r="E81" i="1" s="1"/>
  <c r="F81" i="1" s="1"/>
  <c r="K80" i="1"/>
  <c r="L80" i="1" s="1"/>
  <c r="D80" i="1"/>
  <c r="E80" i="1" s="1"/>
  <c r="F80" i="1" s="1"/>
  <c r="K78" i="1"/>
  <c r="L78" i="1" s="1"/>
  <c r="K76" i="1"/>
  <c r="L76" i="1" s="1"/>
  <c r="D76" i="1"/>
  <c r="K75" i="1"/>
  <c r="L75" i="1" s="1"/>
  <c r="G78" i="1"/>
  <c r="G79" i="1" s="1"/>
  <c r="D75" i="1"/>
  <c r="J70" i="1"/>
  <c r="I70" i="1"/>
  <c r="H70" i="1"/>
  <c r="K69" i="1"/>
  <c r="L69" i="1" s="1"/>
  <c r="K67" i="1"/>
  <c r="L67" i="1" s="1"/>
  <c r="D67" i="1"/>
  <c r="E67" i="1" s="1"/>
  <c r="F67" i="1" s="1"/>
  <c r="K66" i="1"/>
  <c r="L66" i="1" s="1"/>
  <c r="D66" i="1"/>
  <c r="E66" i="1" s="1"/>
  <c r="F66" i="1" s="1"/>
  <c r="K64" i="1"/>
  <c r="L64" i="1" s="1"/>
  <c r="K62" i="1"/>
  <c r="L62" i="1" s="1"/>
  <c r="G64" i="1"/>
  <c r="D62" i="1"/>
  <c r="E62" i="1" s="1"/>
  <c r="F62" i="1" s="1"/>
  <c r="K61" i="1"/>
  <c r="L61" i="1" s="1"/>
  <c r="D61" i="1"/>
  <c r="J56" i="1"/>
  <c r="I56" i="1"/>
  <c r="H56" i="1"/>
  <c r="K55" i="1"/>
  <c r="L55" i="1" s="1"/>
  <c r="K53" i="1"/>
  <c r="L53" i="1" s="1"/>
  <c r="D53" i="1"/>
  <c r="E53" i="1" s="1"/>
  <c r="F53" i="1" s="1"/>
  <c r="K52" i="1"/>
  <c r="L52" i="1" s="1"/>
  <c r="D52" i="1"/>
  <c r="E52" i="1" s="1"/>
  <c r="F52" i="1" s="1"/>
  <c r="K50" i="1"/>
  <c r="L50" i="1" s="1"/>
  <c r="K48" i="1"/>
  <c r="L48" i="1" s="1"/>
  <c r="D48" i="1"/>
  <c r="E48" i="1" s="1"/>
  <c r="F48" i="1" s="1"/>
  <c r="K47" i="1"/>
  <c r="L47" i="1" s="1"/>
  <c r="G50" i="1"/>
  <c r="D47" i="1"/>
  <c r="K39" i="1"/>
  <c r="L39" i="1" s="1"/>
  <c r="D39" i="1"/>
  <c r="E39" i="1" s="1"/>
  <c r="F39" i="1" s="1"/>
  <c r="G11" i="1"/>
  <c r="K38" i="1"/>
  <c r="L38" i="1" s="1"/>
  <c r="D38" i="1"/>
  <c r="E38" i="1" s="1"/>
  <c r="F38" i="1" s="1"/>
  <c r="D34" i="1"/>
  <c r="H36" i="1"/>
  <c r="H41" i="1" s="1"/>
  <c r="H42" i="1" s="1"/>
  <c r="D33" i="1"/>
  <c r="J11" i="1"/>
  <c r="H11" i="1"/>
  <c r="D25" i="1"/>
  <c r="D24" i="1"/>
  <c r="K24" i="1"/>
  <c r="L24" i="1" s="1"/>
  <c r="G10" i="1"/>
  <c r="G22" i="1"/>
  <c r="G27" i="1" s="1"/>
  <c r="K20" i="1"/>
  <c r="L20" i="1" s="1"/>
  <c r="G6" i="1"/>
  <c r="D20" i="1"/>
  <c r="E20" i="1" s="1"/>
  <c r="F20" i="1" s="1"/>
  <c r="D19" i="1"/>
  <c r="H22" i="1"/>
  <c r="C22" i="1"/>
  <c r="C27" i="1" s="1"/>
  <c r="J10" i="1"/>
  <c r="I10" i="1"/>
  <c r="H10" i="1"/>
  <c r="H6" i="1"/>
  <c r="C6" i="1"/>
  <c r="H5" i="1"/>
  <c r="D50" i="1" l="1"/>
  <c r="D51" i="1" s="1"/>
  <c r="D92" i="1"/>
  <c r="D93" i="1" s="1"/>
  <c r="D78" i="1"/>
  <c r="D79" i="1" s="1"/>
  <c r="D10" i="1"/>
  <c r="D64" i="1"/>
  <c r="D65" i="1" s="1"/>
  <c r="E61" i="1"/>
  <c r="F61" i="1" s="1"/>
  <c r="D36" i="1"/>
  <c r="D41" i="1" s="1"/>
  <c r="D42" i="1" s="1"/>
  <c r="D97" i="1"/>
  <c r="D98" i="1" s="1"/>
  <c r="D22" i="1"/>
  <c r="D27" i="1" s="1"/>
  <c r="E27" i="1" s="1"/>
  <c r="F27" i="1" s="1"/>
  <c r="C5" i="1"/>
  <c r="K25" i="1"/>
  <c r="L25" i="1" s="1"/>
  <c r="C36" i="1"/>
  <c r="C41" i="1" s="1"/>
  <c r="K33" i="1"/>
  <c r="L33" i="1" s="1"/>
  <c r="E76" i="1"/>
  <c r="F76" i="1" s="1"/>
  <c r="J5" i="1"/>
  <c r="I6" i="1"/>
  <c r="I22" i="1"/>
  <c r="I23" i="1" s="1"/>
  <c r="D6" i="1"/>
  <c r="G55" i="1"/>
  <c r="G69" i="1"/>
  <c r="G65" i="1"/>
  <c r="G23" i="1"/>
  <c r="H37" i="1"/>
  <c r="G5" i="1"/>
  <c r="K19" i="1"/>
  <c r="L19" i="1" s="1"/>
  <c r="J22" i="1"/>
  <c r="C28" i="1"/>
  <c r="E33" i="1"/>
  <c r="F33" i="1" s="1"/>
  <c r="J36" i="1"/>
  <c r="K34" i="1"/>
  <c r="L34" i="1" s="1"/>
  <c r="I36" i="1"/>
  <c r="C50" i="1"/>
  <c r="E47" i="1"/>
  <c r="F47" i="1" s="1"/>
  <c r="C78" i="1"/>
  <c r="E75" i="1"/>
  <c r="F75" i="1" s="1"/>
  <c r="D5" i="1"/>
  <c r="H8" i="1"/>
  <c r="H9" i="1" s="1"/>
  <c r="H27" i="1"/>
  <c r="H23" i="1"/>
  <c r="C23" i="1"/>
  <c r="E24" i="1"/>
  <c r="C10" i="1"/>
  <c r="D11" i="1"/>
  <c r="G36" i="1"/>
  <c r="G51" i="1"/>
  <c r="G97" i="1"/>
  <c r="I5" i="1"/>
  <c r="J6" i="1"/>
  <c r="K10" i="1"/>
  <c r="L10" i="1" s="1"/>
  <c r="C11" i="1"/>
  <c r="I11" i="1"/>
  <c r="K11" i="1" s="1"/>
  <c r="L11" i="1" s="1"/>
  <c r="E19" i="1"/>
  <c r="E25" i="1"/>
  <c r="G28" i="1"/>
  <c r="E34" i="1"/>
  <c r="F34" i="1" s="1"/>
  <c r="C64" i="1"/>
  <c r="G83" i="1"/>
  <c r="C92" i="1"/>
  <c r="E89" i="1"/>
  <c r="F89" i="1" s="1"/>
  <c r="D55" i="1" l="1"/>
  <c r="D56" i="1" s="1"/>
  <c r="D23" i="1"/>
  <c r="D69" i="1"/>
  <c r="D70" i="1" s="1"/>
  <c r="D8" i="1"/>
  <c r="D9" i="1" s="1"/>
  <c r="I27" i="1"/>
  <c r="I28" i="1" s="1"/>
  <c r="D83" i="1"/>
  <c r="D84" i="1" s="1"/>
  <c r="C37" i="1"/>
  <c r="J8" i="1"/>
  <c r="J9" i="1" s="1"/>
  <c r="E36" i="1"/>
  <c r="F36" i="1" s="1"/>
  <c r="D37" i="1"/>
  <c r="E22" i="1"/>
  <c r="F22" i="1" s="1"/>
  <c r="K6" i="1"/>
  <c r="L6" i="1" s="1"/>
  <c r="C97" i="1"/>
  <c r="C93" i="1"/>
  <c r="E92" i="1"/>
  <c r="F92" i="1" s="1"/>
  <c r="F25" i="1"/>
  <c r="E11" i="1"/>
  <c r="F11" i="1" s="1"/>
  <c r="E5" i="1"/>
  <c r="F5" i="1" s="1"/>
  <c r="F19" i="1"/>
  <c r="G41" i="1"/>
  <c r="G13" i="1" s="1"/>
  <c r="G37" i="1"/>
  <c r="K36" i="1"/>
  <c r="L36" i="1" s="1"/>
  <c r="I37" i="1"/>
  <c r="I41" i="1"/>
  <c r="G8" i="1"/>
  <c r="G9" i="1" s="1"/>
  <c r="D28" i="1"/>
  <c r="C83" i="1"/>
  <c r="C79" i="1"/>
  <c r="E78" i="1"/>
  <c r="F78" i="1" s="1"/>
  <c r="C65" i="1"/>
  <c r="E64" i="1"/>
  <c r="F64" i="1" s="1"/>
  <c r="C69" i="1"/>
  <c r="C42" i="1"/>
  <c r="E41" i="1"/>
  <c r="F41" i="1" s="1"/>
  <c r="I8" i="1"/>
  <c r="K5" i="1"/>
  <c r="L5" i="1" s="1"/>
  <c r="E6" i="1"/>
  <c r="F6" i="1" s="1"/>
  <c r="J41" i="1"/>
  <c r="J42" i="1" s="1"/>
  <c r="J37" i="1"/>
  <c r="K22" i="1"/>
  <c r="L22" i="1" s="1"/>
  <c r="J23" i="1"/>
  <c r="J27" i="1"/>
  <c r="F24" i="1"/>
  <c r="E10" i="1"/>
  <c r="F10" i="1" s="1"/>
  <c r="H28" i="1"/>
  <c r="H13" i="1"/>
  <c r="H14" i="1" s="1"/>
  <c r="C55" i="1"/>
  <c r="C51" i="1"/>
  <c r="E50" i="1"/>
  <c r="F50" i="1" s="1"/>
  <c r="C8" i="1"/>
  <c r="I13" i="1" l="1"/>
  <c r="I14" i="1" s="1"/>
  <c r="D13" i="1"/>
  <c r="D14" i="1" s="1"/>
  <c r="K27" i="1"/>
  <c r="L27" i="1" s="1"/>
  <c r="C56" i="1"/>
  <c r="E55" i="1"/>
  <c r="F55" i="1" s="1"/>
  <c r="G56" i="1"/>
  <c r="C13" i="1"/>
  <c r="G42" i="1"/>
  <c r="J13" i="1"/>
  <c r="J14" i="1" s="1"/>
  <c r="J28" i="1"/>
  <c r="C84" i="1"/>
  <c r="G84" i="1"/>
  <c r="E83" i="1"/>
  <c r="F83" i="1" s="1"/>
  <c r="K41" i="1"/>
  <c r="L41" i="1" s="1"/>
  <c r="I42" i="1"/>
  <c r="E8" i="1"/>
  <c r="F8" i="1" s="1"/>
  <c r="C9" i="1"/>
  <c r="I9" i="1"/>
  <c r="K8" i="1"/>
  <c r="L8" i="1" s="1"/>
  <c r="C70" i="1"/>
  <c r="E69" i="1"/>
  <c r="F69" i="1" s="1"/>
  <c r="G70" i="1"/>
  <c r="C98" i="1"/>
  <c r="E97" i="1"/>
  <c r="F97" i="1" s="1"/>
  <c r="G98" i="1"/>
  <c r="E13" i="1" l="1"/>
  <c r="F13" i="1" s="1"/>
  <c r="G14" i="1"/>
  <c r="C14" i="1"/>
  <c r="K13" i="1"/>
  <c r="L13" i="1" s="1"/>
</calcChain>
</file>

<file path=xl/sharedStrings.xml><?xml version="1.0" encoding="utf-8"?>
<sst xmlns="http://schemas.openxmlformats.org/spreadsheetml/2006/main" count="133" uniqueCount="25">
  <si>
    <r>
      <t xml:space="preserve">szegmensszintű eredménykimutatás
</t>
    </r>
    <r>
      <rPr>
        <i/>
        <sz val="8"/>
        <rFont val="Calibri"/>
        <family val="2"/>
        <charset val="238"/>
        <scheme val="minor"/>
      </rPr>
      <t>(adatok e Ft-ban)</t>
    </r>
  </si>
  <si>
    <t>DH TOTAL</t>
  </si>
  <si>
    <t>2017 
4.-6. hó</t>
  </si>
  <si>
    <t>2016 
4.-6. hó</t>
  </si>
  <si>
    <r>
      <t xml:space="preserve">Változás
</t>
    </r>
    <r>
      <rPr>
        <sz val="8"/>
        <rFont val="Calibri"/>
        <family val="2"/>
        <charset val="238"/>
        <scheme val="minor"/>
      </rPr>
      <t>(e Ft)</t>
    </r>
  </si>
  <si>
    <r>
      <t xml:space="preserve">Változás
</t>
    </r>
    <r>
      <rPr>
        <sz val="8"/>
        <rFont val="Calibri"/>
        <family val="2"/>
        <charset val="238"/>
        <scheme val="minor"/>
      </rPr>
      <t>(%)</t>
    </r>
  </si>
  <si>
    <t>2017
1.-3. hó</t>
  </si>
  <si>
    <t>2016 
10.-12. hó</t>
  </si>
  <si>
    <t>2016 
7.-9. hó</t>
  </si>
  <si>
    <r>
      <t xml:space="preserve">Változás
</t>
    </r>
    <r>
      <rPr>
        <b/>
        <sz val="8"/>
        <rFont val="Calibri"/>
        <family val="2"/>
        <charset val="238"/>
        <scheme val="minor"/>
      </rPr>
      <t>(e Ft)Q3/Q2</t>
    </r>
  </si>
  <si>
    <r>
      <t xml:space="preserve">Változás
</t>
    </r>
    <r>
      <rPr>
        <b/>
        <sz val="8"/>
        <rFont val="Calibri"/>
        <family val="2"/>
        <charset val="238"/>
        <scheme val="minor"/>
      </rPr>
      <t>(%)</t>
    </r>
  </si>
  <si>
    <t>Értékesítés nettó árbevétele összesen</t>
  </si>
  <si>
    <t>Közvetlen költségek</t>
  </si>
  <si>
    <t>Bruttó fedezet</t>
  </si>
  <si>
    <t>Értékcsökkenés és értékvesztés</t>
  </si>
  <si>
    <t>Közvetett működési költségek</t>
  </si>
  <si>
    <t>Működési eredmény (EBIT)</t>
  </si>
  <si>
    <t>2017 H1</t>
  </si>
  <si>
    <t>FRANCHISE</t>
  </si>
  <si>
    <t>PÉNZÜGYI TERMÉK-KÖZVETITÉS</t>
  </si>
  <si>
    <t>SAJÁT IRODA ÜZEMELTETÉS</t>
  </si>
  <si>
    <t>KAPCSOLÓDÓ SZOLGÁLTATÁSOK</t>
  </si>
  <si>
    <t>INGATLAN BEFEKTETÉSEK</t>
  </si>
  <si>
    <r>
      <t xml:space="preserve">szegmensszintű eredménykimutatás
</t>
    </r>
    <r>
      <rPr>
        <i/>
        <sz val="8"/>
        <color theme="0" tint="-0.34998626667073579"/>
        <rFont val="Calibri"/>
        <family val="2"/>
        <charset val="238"/>
        <scheme val="minor"/>
      </rPr>
      <t>(adatok e Ft-ban)</t>
    </r>
  </si>
  <si>
    <t>EGYÉB ÉS KISZŰRÉSEK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</si>
</sst>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8"/>
      <color theme="0" tint="-0.34998626667073579"/>
      <name val="Calibri"/>
      <family val="2"/>
      <charset val="238"/>
      <scheme val="minor"/>
    </font>
    <font>
      <b/>
      <i/>
      <sz val="10"/>
      <color theme="0" tint="-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0" fillId="0" borderId="0" xfId="0" applyFill="1"/>
    <xf numFmtId="164" fontId="7" fillId="0" borderId="1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5" xfId="2" applyNumberFormat="1" applyFont="1" applyFill="1" applyBorder="1" applyAlignment="1">
      <alignment horizontal="center" vertical="center" wrapText="1"/>
    </xf>
    <xf numFmtId="164" fontId="7" fillId="0" borderId="6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9" fontId="4" fillId="0" borderId="5" xfId="1" applyFont="1" applyFill="1" applyBorder="1" applyAlignment="1">
      <alignment vertical="center"/>
    </xf>
    <xf numFmtId="9" fontId="4" fillId="0" borderId="6" xfId="1" applyFont="1" applyFill="1" applyBorder="1" applyAlignment="1">
      <alignment vertical="center"/>
    </xf>
    <xf numFmtId="164" fontId="11" fillId="0" borderId="1" xfId="2" applyNumberFormat="1" applyFont="1" applyFill="1" applyBorder="1" applyAlignment="1">
      <alignment vertical="center"/>
    </xf>
    <xf numFmtId="164" fontId="7" fillId="0" borderId="2" xfId="2" applyNumberFormat="1" applyFont="1" applyFill="1" applyBorder="1" applyAlignment="1">
      <alignment vertical="center"/>
    </xf>
    <xf numFmtId="9" fontId="7" fillId="0" borderId="5" xfId="1" applyFont="1" applyFill="1" applyBorder="1" applyAlignment="1">
      <alignment vertical="center"/>
    </xf>
    <xf numFmtId="9" fontId="7" fillId="0" borderId="6" xfId="1" applyFont="1" applyFill="1" applyBorder="1" applyAlignment="1">
      <alignment vertical="center"/>
    </xf>
    <xf numFmtId="164" fontId="7" fillId="0" borderId="6" xfId="2" applyNumberFormat="1" applyFont="1" applyFill="1" applyBorder="1" applyAlignment="1">
      <alignment vertical="center"/>
    </xf>
    <xf numFmtId="9" fontId="12" fillId="0" borderId="1" xfId="1" applyFont="1" applyFill="1" applyBorder="1" applyAlignment="1">
      <alignment vertical="center"/>
    </xf>
    <xf numFmtId="164" fontId="13" fillId="0" borderId="2" xfId="2" applyNumberFormat="1" applyFont="1" applyFill="1" applyBorder="1" applyAlignment="1">
      <alignment vertical="center"/>
    </xf>
    <xf numFmtId="9" fontId="13" fillId="0" borderId="5" xfId="1" applyFont="1" applyFill="1" applyBorder="1" applyAlignment="1">
      <alignment vertical="center"/>
    </xf>
    <xf numFmtId="164" fontId="11" fillId="0" borderId="2" xfId="2" applyNumberFormat="1" applyFont="1" applyFill="1" applyBorder="1" applyAlignment="1">
      <alignment vertical="center"/>
    </xf>
    <xf numFmtId="164" fontId="11" fillId="0" borderId="6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horizontal="left" vertical="center" wrapText="1"/>
    </xf>
    <xf numFmtId="164" fontId="4" fillId="0" borderId="8" xfId="2" applyNumberFormat="1" applyFont="1" applyFill="1" applyBorder="1" applyAlignment="1">
      <alignment vertical="center"/>
    </xf>
    <xf numFmtId="164" fontId="4" fillId="0" borderId="9" xfId="2" applyNumberFormat="1" applyFont="1" applyFill="1" applyBorder="1" applyAlignment="1">
      <alignment vertical="center"/>
    </xf>
    <xf numFmtId="9" fontId="4" fillId="0" borderId="10" xfId="1" applyFont="1" applyFill="1" applyBorder="1" applyAlignment="1">
      <alignment vertical="center"/>
    </xf>
    <xf numFmtId="9" fontId="4" fillId="0" borderId="11" xfId="1" applyFont="1" applyFill="1" applyBorder="1" applyAlignment="1">
      <alignment vertical="center"/>
    </xf>
    <xf numFmtId="9" fontId="15" fillId="0" borderId="0" xfId="1" applyFont="1" applyFill="1"/>
    <xf numFmtId="0" fontId="16" fillId="0" borderId="0" xfId="0" applyFont="1" applyFill="1"/>
    <xf numFmtId="14" fontId="4" fillId="0" borderId="1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7" fillId="0" borderId="0" xfId="0" applyFont="1"/>
    <xf numFmtId="9" fontId="18" fillId="0" borderId="0" xfId="1" applyFont="1"/>
    <xf numFmtId="0" fontId="14" fillId="0" borderId="0" xfId="0" quotePrefix="1" applyFont="1" applyFill="1"/>
    <xf numFmtId="164" fontId="2" fillId="0" borderId="0" xfId="0" applyNumberFormat="1" applyFont="1" applyFill="1"/>
    <xf numFmtId="14" fontId="6" fillId="0" borderId="2" xfId="2" applyNumberFormat="1" applyFont="1" applyFill="1" applyBorder="1" applyAlignment="1">
      <alignment horizontal="center" vertical="top" wrapText="1"/>
    </xf>
    <xf numFmtId="14" fontId="6" fillId="0" borderId="3" xfId="2" applyNumberFormat="1" applyFont="1" applyFill="1" applyBorder="1" applyAlignment="1">
      <alignment horizontal="center" vertical="top" wrapText="1"/>
    </xf>
    <xf numFmtId="14" fontId="6" fillId="0" borderId="4" xfId="2" applyNumberFormat="1" applyFont="1" applyFill="1" applyBorder="1" applyAlignment="1">
      <alignment horizontal="center" vertical="top" wrapText="1"/>
    </xf>
  </cellXfs>
  <cellStyles count="3">
    <cellStyle name="Normál" xfId="0" builtinId="0"/>
    <cellStyle name="Normal_IFRS tábla 2005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\Accounting\Besz&#225;mol&#243;k\IFRS\MASTER\IFRS%20MASTER%20DH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al"/>
      <sheetName val="Szegmens"/>
      <sheetName val="SOCIE"/>
      <sheetName val="Főlap"/>
      <sheetName val="SzGms"/>
      <sheetName val="CF"/>
      <sheetName val="Tőkekonszi"/>
      <sheetName val="GW trans"/>
      <sheetName val="GDDC"/>
      <sheetName val="KKVreconc"/>
      <sheetName val="HITELreconc"/>
      <sheetName val="EPS"/>
      <sheetName val="IAS 33"/>
    </sheetNames>
    <sheetDataSet>
      <sheetData sheetId="0"/>
      <sheetData sheetId="1"/>
      <sheetData sheetId="2"/>
      <sheetData sheetId="3">
        <row r="2">
          <cell r="B2" t="str">
            <v>2016. december 31.</v>
          </cell>
        </row>
      </sheetData>
      <sheetData sheetId="4">
        <row r="23">
          <cell r="AM23">
            <v>-36714.790800035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8"/>
  <sheetViews>
    <sheetView showGridLines="0" tabSelected="1" zoomScale="115" zoomScaleNormal="115" workbookViewId="0"/>
  </sheetViews>
  <sheetFormatPr defaultRowHeight="15" x14ac:dyDescent="0.25"/>
  <cols>
    <col min="1" max="1" width="4.140625" customWidth="1"/>
    <col min="2" max="2" width="45" style="1" customWidth="1"/>
    <col min="3" max="4" width="9.28515625" style="1" customWidth="1"/>
    <col min="5" max="5" width="9.85546875" style="1" customWidth="1"/>
    <col min="6" max="6" width="11.5703125" style="1" customWidth="1"/>
    <col min="7" max="7" width="10.5703125" style="1" customWidth="1"/>
    <col min="8" max="10" width="9.28515625" style="1" customWidth="1"/>
    <col min="11" max="11" width="9.85546875" style="1" customWidth="1"/>
    <col min="12" max="12" width="7.7109375" style="1" customWidth="1"/>
    <col min="13" max="13" width="6.140625" customWidth="1"/>
  </cols>
  <sheetData>
    <row r="1" spans="2:13" x14ac:dyDescent="0.25">
      <c r="M1" s="1"/>
    </row>
    <row r="2" spans="2:13" ht="24" customHeight="1" x14ac:dyDescent="0.25">
      <c r="B2" s="33" t="s">
        <v>0</v>
      </c>
      <c r="C2" s="39" t="s">
        <v>1</v>
      </c>
      <c r="D2" s="40"/>
      <c r="E2" s="40"/>
      <c r="F2" s="40"/>
      <c r="G2" s="40"/>
      <c r="H2" s="40"/>
      <c r="I2" s="40"/>
      <c r="J2" s="40"/>
      <c r="K2" s="40"/>
      <c r="L2" s="41"/>
    </row>
    <row r="3" spans="2:13" ht="25.5" x14ac:dyDescent="0.25">
      <c r="B3" s="2"/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3" t="s">
        <v>3</v>
      </c>
      <c r="K3" s="3" t="s">
        <v>9</v>
      </c>
      <c r="L3" s="5" t="s">
        <v>10</v>
      </c>
    </row>
    <row r="4" spans="2:13" x14ac:dyDescent="0.25">
      <c r="B4" s="2"/>
      <c r="C4" s="6"/>
      <c r="D4" s="7"/>
      <c r="E4" s="8"/>
      <c r="F4" s="4"/>
      <c r="G4" s="9"/>
      <c r="H4" s="9"/>
      <c r="I4" s="10"/>
      <c r="J4" s="7"/>
      <c r="K4" s="8"/>
      <c r="L4" s="5"/>
    </row>
    <row r="5" spans="2:13" x14ac:dyDescent="0.25">
      <c r="B5" s="11" t="s">
        <v>11</v>
      </c>
      <c r="C5" s="12">
        <f>+C19+C33+C47+C61+C75+C89</f>
        <v>1230788.5479448901</v>
      </c>
      <c r="D5" s="13">
        <f>+D19+D33+D47+D61+D75+D89</f>
        <v>1234278.2149953125</v>
      </c>
      <c r="E5" s="13">
        <f>+E19+E33+E47+E61+E75+E89</f>
        <v>-3489.6670504221038</v>
      </c>
      <c r="F5" s="14">
        <f t="shared" ref="F5:F6" si="0">E5/D5</f>
        <v>-2.8272937235916109E-3</v>
      </c>
      <c r="G5" s="12">
        <f>+G19+G33+G47+G61+G75+G89</f>
        <v>1052041.6363879475</v>
      </c>
      <c r="H5" s="12">
        <f>+H19+H33+H47+H61+H75+H89</f>
        <v>1069899.4334076364</v>
      </c>
      <c r="I5" s="13">
        <f>+I19+I33+I47+I61+I75+I89</f>
        <v>1711301.236050806</v>
      </c>
      <c r="J5" s="13">
        <f>+J19+J33+J47+J61+J75+J89</f>
        <v>1234278.2149953125</v>
      </c>
      <c r="K5" s="13">
        <f t="shared" ref="K5:K6" si="1">I5-J5</f>
        <v>477023.0210554935</v>
      </c>
      <c r="L5" s="15">
        <f>K5/J5</f>
        <v>0.38647933282797603</v>
      </c>
    </row>
    <row r="6" spans="2:13" x14ac:dyDescent="0.25">
      <c r="B6" s="16" t="s">
        <v>12</v>
      </c>
      <c r="C6" s="2">
        <f>+C20+C34+C48+C62+C76+C90</f>
        <v>543162.31906281179</v>
      </c>
      <c r="D6" s="17">
        <f>+D20+D34+D48+D62+D76+D90</f>
        <v>654427.65900999994</v>
      </c>
      <c r="E6" s="17">
        <f>+E20+E34+E48+E62+E76+E90</f>
        <v>-111265.33994718824</v>
      </c>
      <c r="F6" s="18">
        <f t="shared" si="0"/>
        <v>-0.17001931140182458</v>
      </c>
      <c r="G6" s="2">
        <f>+G20+G34+G48+G62+G76+G90</f>
        <v>467847.80012378603</v>
      </c>
      <c r="H6" s="2">
        <f>+H20+H34+H48+H62+H76+H90</f>
        <v>578550.905713154</v>
      </c>
      <c r="I6" s="17">
        <f>+I20+I34+I48+I62+I76+I90</f>
        <v>1296849.8643364001</v>
      </c>
      <c r="J6" s="17">
        <f>+J20+J34+J48+J62+J76+J90</f>
        <v>654427.65900999994</v>
      </c>
      <c r="K6" s="17">
        <f t="shared" si="1"/>
        <v>642422.20532640012</v>
      </c>
      <c r="L6" s="19">
        <f>K6/J6</f>
        <v>0.98165503319074054</v>
      </c>
    </row>
    <row r="7" spans="2:13" x14ac:dyDescent="0.25">
      <c r="B7" s="2"/>
      <c r="C7" s="2"/>
      <c r="D7" s="17"/>
      <c r="E7" s="17"/>
      <c r="F7" s="18"/>
      <c r="G7" s="2"/>
      <c r="H7" s="2"/>
      <c r="I7" s="17"/>
      <c r="J7" s="17"/>
      <c r="K7" s="17"/>
      <c r="L7" s="20"/>
    </row>
    <row r="8" spans="2:13" x14ac:dyDescent="0.25">
      <c r="B8" s="11" t="s">
        <v>13</v>
      </c>
      <c r="C8" s="13">
        <f>+C22+C36+C50+C64+C78+C92</f>
        <v>687626.22888207866</v>
      </c>
      <c r="D8" s="13">
        <f>+D22+D36+D50+D64+D78+D92</f>
        <v>579850.55598531256</v>
      </c>
      <c r="E8" s="13">
        <f>+C8-D8</f>
        <v>107775.6728967661</v>
      </c>
      <c r="F8" s="14">
        <f t="shared" ref="F8" si="2">E8/D8</f>
        <v>0.18586801682655629</v>
      </c>
      <c r="G8" s="13">
        <f>+G22+G36+G50+G64+G78+G92</f>
        <v>584193.83626416139</v>
      </c>
      <c r="H8" s="13">
        <f>+H22+H36+H50+H64+H78+H92</f>
        <v>491348.5276944823</v>
      </c>
      <c r="I8" s="13">
        <f t="shared" ref="I8:J8" si="3">+I5-I6</f>
        <v>414451.37171440595</v>
      </c>
      <c r="J8" s="13">
        <f t="shared" si="3"/>
        <v>579850.55598531256</v>
      </c>
      <c r="K8" s="13">
        <f>I8-J8</f>
        <v>-165399.18427090661</v>
      </c>
      <c r="L8" s="15">
        <f>K8/J8</f>
        <v>-0.28524450405993251</v>
      </c>
    </row>
    <row r="9" spans="2:13" x14ac:dyDescent="0.25">
      <c r="B9" s="16"/>
      <c r="C9" s="21">
        <f>C8/C5</f>
        <v>0.55868754225105766</v>
      </c>
      <c r="D9" s="21">
        <f>D8/D5</f>
        <v>0.46978918443238887</v>
      </c>
      <c r="E9" s="22"/>
      <c r="F9" s="23"/>
      <c r="G9" s="21">
        <f t="shared" ref="G9:J9" si="4">G8/G5</f>
        <v>0.55529535719699974</v>
      </c>
      <c r="H9" s="21">
        <f t="shared" si="4"/>
        <v>0.45924739499069944</v>
      </c>
      <c r="I9" s="21">
        <f t="shared" si="4"/>
        <v>0.24218493096565583</v>
      </c>
      <c r="J9" s="21">
        <f t="shared" si="4"/>
        <v>0.46978918443238887</v>
      </c>
      <c r="K9" s="24"/>
      <c r="L9" s="25"/>
    </row>
    <row r="10" spans="2:13" x14ac:dyDescent="0.25">
      <c r="B10" s="26" t="s">
        <v>14</v>
      </c>
      <c r="C10" s="2">
        <f>+C24+C38+C52+C66+C80+C94</f>
        <v>30911.882935809932</v>
      </c>
      <c r="D10" s="17">
        <f>+D24+D38+D52+D66+D80+D94</f>
        <v>20079.327794403122</v>
      </c>
      <c r="E10" s="17">
        <f>+E24+E38+E52+E66+E80+E94</f>
        <v>10832.55514140681</v>
      </c>
      <c r="F10" s="18">
        <f t="shared" ref="F10:F11" si="5">E10/D10</f>
        <v>0.53948793766025671</v>
      </c>
      <c r="G10" s="2">
        <f>+G24+G38+G52+G66+G80+G94</f>
        <v>22003.098928046878</v>
      </c>
      <c r="H10" s="2">
        <f>+H24+H38+H52+H66+H80+H94</f>
        <v>20190.807983953178</v>
      </c>
      <c r="I10" s="17">
        <f>+I24+I38+I52+I66+I80+I94</f>
        <v>20340.009892356735</v>
      </c>
      <c r="J10" s="17">
        <f>+J24+J38+J52+J66+J80+J94</f>
        <v>20079.327794403122</v>
      </c>
      <c r="K10" s="17">
        <f t="shared" ref="K10:K11" si="6">I10-J10</f>
        <v>260.68209795361327</v>
      </c>
      <c r="L10" s="19">
        <f t="shared" ref="L10:L11" si="7">K10/J10</f>
        <v>1.2982610803648285E-2</v>
      </c>
    </row>
    <row r="11" spans="2:13" x14ac:dyDescent="0.25">
      <c r="B11" s="26" t="s">
        <v>15</v>
      </c>
      <c r="C11" s="2">
        <f>+C25+C39+C53+C67+C81+C95</f>
        <v>403717.71810648555</v>
      </c>
      <c r="D11" s="17">
        <f>+D25+D39+D53+D67+D81+D95</f>
        <v>313571.4241320843</v>
      </c>
      <c r="E11" s="17">
        <f>+E25+E39+E53+E67+E81+E95</f>
        <v>90146.293974401226</v>
      </c>
      <c r="F11" s="18">
        <f t="shared" si="5"/>
        <v>0.28748249054872199</v>
      </c>
      <c r="G11" s="2">
        <f>+G25+G39+G53+G67+G81+G95</f>
        <v>396052.67662554531</v>
      </c>
      <c r="H11" s="2">
        <f>+H25+H39+H53+H67+H81+H95</f>
        <v>327643.03245104529</v>
      </c>
      <c r="I11" s="17">
        <f>+I25+I39+I53+I67+I81+I95</f>
        <v>285495.53495895758</v>
      </c>
      <c r="J11" s="17">
        <f>+J25+J39+J53+J67+J81+J95</f>
        <v>313571.4241320843</v>
      </c>
      <c r="K11" s="17">
        <f t="shared" si="6"/>
        <v>-28075.889173126721</v>
      </c>
      <c r="L11" s="19">
        <f t="shared" si="7"/>
        <v>-8.9535866512187159E-2</v>
      </c>
    </row>
    <row r="12" spans="2:13" x14ac:dyDescent="0.25">
      <c r="B12" s="2"/>
      <c r="C12" s="2"/>
      <c r="D12" s="17"/>
      <c r="E12" s="17"/>
      <c r="F12" s="18"/>
      <c r="G12" s="2"/>
      <c r="H12" s="2"/>
      <c r="I12" s="17"/>
      <c r="J12" s="17"/>
      <c r="K12" s="17"/>
      <c r="L12" s="20"/>
    </row>
    <row r="13" spans="2:13" ht="15.75" thickBot="1" x14ac:dyDescent="0.3">
      <c r="B13" s="27" t="s">
        <v>16</v>
      </c>
      <c r="C13" s="28">
        <f>+C27+C41+C55+C69+C83+C97</f>
        <v>252996.62783978318</v>
      </c>
      <c r="D13" s="28">
        <f>+D27+D41+D55+D69+D83+D97</f>
        <v>246199.8040588251</v>
      </c>
      <c r="E13" s="28">
        <f>+C13-D13</f>
        <v>6796.8237809580751</v>
      </c>
      <c r="F13" s="29">
        <f t="shared" ref="F13" si="8">E13/D13</f>
        <v>2.760694228389432E-2</v>
      </c>
      <c r="G13" s="28">
        <f>+G27+G41+G55+G69+G83+G97</f>
        <v>166138.06071056923</v>
      </c>
      <c r="H13" s="28">
        <f>+H27+H41+H55+H69+H83+H97</f>
        <v>143514.68725948388</v>
      </c>
      <c r="I13" s="28">
        <f>+I27+I41+I55+I69+I83+I97</f>
        <v>108615.82686309157</v>
      </c>
      <c r="J13" s="28">
        <f>+J27+J41+J55+J69+J83+J97</f>
        <v>246199.8040588251</v>
      </c>
      <c r="K13" s="28">
        <f>I13-J13</f>
        <v>-137583.97719573352</v>
      </c>
      <c r="L13" s="30">
        <f>K13/J13</f>
        <v>-0.55883057146081339</v>
      </c>
    </row>
    <row r="14" spans="2:13" ht="15.75" thickTop="1" x14ac:dyDescent="0.25">
      <c r="B14" s="37" t="s">
        <v>17</v>
      </c>
      <c r="C14" s="31">
        <f>C13/C5</f>
        <v>0.20555653386783981</v>
      </c>
      <c r="D14" s="31">
        <f>D13/D5</f>
        <v>0.1994686457783427</v>
      </c>
      <c r="E14" s="32"/>
      <c r="F14" s="32"/>
      <c r="G14" s="38">
        <f>SUM(C13,G13)</f>
        <v>419134.68855035241</v>
      </c>
      <c r="H14" s="31">
        <f>H13/H5</f>
        <v>0.13413848328004876</v>
      </c>
      <c r="I14" s="31">
        <f>I13/I5</f>
        <v>6.3469729685783349E-2</v>
      </c>
      <c r="J14" s="31">
        <f>J13/J5</f>
        <v>0.1994686457783427</v>
      </c>
      <c r="K14" s="32"/>
      <c r="L14" s="32"/>
    </row>
    <row r="15" spans="2:13" x14ac:dyDescent="0.25">
      <c r="C15" s="31"/>
      <c r="D15" s="31"/>
      <c r="E15" s="32"/>
      <c r="F15" s="32"/>
      <c r="G15" s="32"/>
      <c r="H15" s="31"/>
      <c r="I15" s="31"/>
      <c r="J15" s="31"/>
      <c r="K15" s="32"/>
      <c r="L15" s="32"/>
    </row>
    <row r="16" spans="2:13" s="34" customFormat="1" ht="25.5" customHeight="1" x14ac:dyDescent="0.25">
      <c r="B16" s="33" t="s">
        <v>0</v>
      </c>
      <c r="C16" s="39" t="s">
        <v>18</v>
      </c>
      <c r="D16" s="40"/>
      <c r="E16" s="40"/>
      <c r="F16" s="40"/>
      <c r="G16" s="40"/>
      <c r="H16" s="40"/>
      <c r="I16" s="40"/>
      <c r="J16" s="40"/>
      <c r="K16" s="40"/>
      <c r="L16" s="41"/>
    </row>
    <row r="17" spans="2:15" ht="25.5" x14ac:dyDescent="0.25">
      <c r="B17" s="2"/>
      <c r="C17" s="3" t="s">
        <v>2</v>
      </c>
      <c r="D17" s="3" t="s">
        <v>3</v>
      </c>
      <c r="E17" s="3" t="s">
        <v>4</v>
      </c>
      <c r="F17" s="4" t="s">
        <v>5</v>
      </c>
      <c r="G17" s="3" t="s">
        <v>6</v>
      </c>
      <c r="H17" s="3" t="s">
        <v>7</v>
      </c>
      <c r="I17" s="3" t="s">
        <v>8</v>
      </c>
      <c r="J17" s="3" t="s">
        <v>3</v>
      </c>
      <c r="K17" s="3" t="s">
        <v>9</v>
      </c>
      <c r="L17" s="5" t="s">
        <v>10</v>
      </c>
    </row>
    <row r="18" spans="2:15" x14ac:dyDescent="0.25">
      <c r="B18" s="2"/>
      <c r="C18" s="6"/>
      <c r="D18" s="7"/>
      <c r="E18" s="8"/>
      <c r="F18" s="4"/>
      <c r="G18" s="9"/>
      <c r="H18" s="9"/>
      <c r="I18" s="10"/>
      <c r="J18" s="7"/>
      <c r="K18" s="8"/>
      <c r="L18" s="5"/>
    </row>
    <row r="19" spans="2:15" x14ac:dyDescent="0.25">
      <c r="B19" s="11" t="s">
        <v>11</v>
      </c>
      <c r="C19" s="13">
        <v>320012.25714014703</v>
      </c>
      <c r="D19" s="13">
        <f>J19</f>
        <v>329890.97100593755</v>
      </c>
      <c r="E19" s="13">
        <f t="shared" ref="E19:E20" si="9">C19-D19</f>
        <v>-9878.7138657905161</v>
      </c>
      <c r="F19" s="14">
        <f t="shared" ref="F19:F20" si="10">E19/D19</f>
        <v>-2.9945390247169613E-2</v>
      </c>
      <c r="G19" s="12">
        <v>331424.6195768594</v>
      </c>
      <c r="H19" s="12">
        <v>275091.72139547596</v>
      </c>
      <c r="I19" s="13">
        <v>256514.09664311708</v>
      </c>
      <c r="J19" s="13">
        <v>329890.97100593755</v>
      </c>
      <c r="K19" s="13">
        <f t="shared" ref="K19:K20" si="11">I19-J19</f>
        <v>-73376.874362820468</v>
      </c>
      <c r="L19" s="15">
        <f>K19/J19</f>
        <v>-0.22242765280623517</v>
      </c>
    </row>
    <row r="20" spans="2:15" x14ac:dyDescent="0.25">
      <c r="B20" s="16" t="s">
        <v>12</v>
      </c>
      <c r="C20" s="17">
        <v>34116.233800180002</v>
      </c>
      <c r="D20" s="17">
        <f>J20</f>
        <v>47699.753389999998</v>
      </c>
      <c r="E20" s="17">
        <f t="shared" si="9"/>
        <v>-13583.519589819996</v>
      </c>
      <c r="F20" s="18">
        <f t="shared" si="10"/>
        <v>-0.284771274995055</v>
      </c>
      <c r="G20" s="2">
        <v>57707.223736300009</v>
      </c>
      <c r="H20" s="2">
        <v>30408.454983999967</v>
      </c>
      <c r="I20" s="17">
        <v>55592.330834400011</v>
      </c>
      <c r="J20" s="17">
        <v>47699.753389999998</v>
      </c>
      <c r="K20" s="17">
        <f t="shared" si="11"/>
        <v>7892.5774444000126</v>
      </c>
      <c r="L20" s="19">
        <f>K20/J20</f>
        <v>0.16546369495601312</v>
      </c>
    </row>
    <row r="21" spans="2:15" x14ac:dyDescent="0.25">
      <c r="B21" s="2"/>
      <c r="C21" s="17"/>
      <c r="D21" s="17"/>
      <c r="E21" s="17"/>
      <c r="F21" s="18"/>
      <c r="G21" s="2"/>
      <c r="H21" s="2"/>
      <c r="I21" s="17"/>
      <c r="J21" s="17"/>
      <c r="K21" s="17"/>
      <c r="L21" s="20"/>
    </row>
    <row r="22" spans="2:15" x14ac:dyDescent="0.25">
      <c r="B22" s="11" t="s">
        <v>13</v>
      </c>
      <c r="C22" s="13">
        <f>+C19-C20</f>
        <v>285896.02333996701</v>
      </c>
      <c r="D22" s="13">
        <f>+D19-D20</f>
        <v>282191.21761593758</v>
      </c>
      <c r="E22" s="13">
        <f t="shared" ref="E22" si="12">C22-D22</f>
        <v>3704.8057240294293</v>
      </c>
      <c r="F22" s="14">
        <f t="shared" ref="F22" si="13">E22/D22</f>
        <v>1.3128706680984212E-2</v>
      </c>
      <c r="G22" s="13">
        <f>+G19-G20</f>
        <v>273717.39584055939</v>
      </c>
      <c r="H22" s="13">
        <f>+H19-H20</f>
        <v>244683.26641147601</v>
      </c>
      <c r="I22" s="13">
        <f>+I19-I20</f>
        <v>200921.76580871706</v>
      </c>
      <c r="J22" s="13">
        <f t="shared" ref="J22" si="14">+J19-J20</f>
        <v>282191.21761593758</v>
      </c>
      <c r="K22" s="13">
        <f>I22-J22</f>
        <v>-81269.451807220525</v>
      </c>
      <c r="L22" s="15">
        <f>K22/J22</f>
        <v>-0.28799426322979443</v>
      </c>
    </row>
    <row r="23" spans="2:15" s="35" customFormat="1" x14ac:dyDescent="0.25">
      <c r="B23" s="16"/>
      <c r="C23" s="21">
        <f>C22/C19</f>
        <v>0.89339085288461606</v>
      </c>
      <c r="D23" s="21">
        <f>D22/D19</f>
        <v>0.85540752071950021</v>
      </c>
      <c r="E23" s="22"/>
      <c r="F23" s="23"/>
      <c r="G23" s="21">
        <f t="shared" ref="G23:J23" si="15">G22/G19</f>
        <v>0.82588130052023079</v>
      </c>
      <c r="H23" s="21">
        <f t="shared" si="15"/>
        <v>0.88946066850087324</v>
      </c>
      <c r="I23" s="21">
        <f t="shared" si="15"/>
        <v>0.7832776772820228</v>
      </c>
      <c r="J23" s="21">
        <f t="shared" si="15"/>
        <v>0.85540752071950021</v>
      </c>
      <c r="K23" s="24"/>
      <c r="L23" s="25"/>
    </row>
    <row r="24" spans="2:15" x14ac:dyDescent="0.25">
      <c r="B24" s="26" t="s">
        <v>14</v>
      </c>
      <c r="C24" s="17">
        <v>18344.48805017733</v>
      </c>
      <c r="D24" s="17">
        <f>J24</f>
        <v>7909.1189312781262</v>
      </c>
      <c r="E24" s="17">
        <f t="shared" ref="E24:E25" si="16">C24-D24</f>
        <v>10435.369118899203</v>
      </c>
      <c r="F24" s="18">
        <f t="shared" ref="F24:F25" si="17">E24/D24</f>
        <v>1.3194098115822404</v>
      </c>
      <c r="G24" s="2">
        <v>8797.3325159218766</v>
      </c>
      <c r="H24" s="2">
        <v>7123.5843502809475</v>
      </c>
      <c r="I24" s="17">
        <v>8790.5290075034154</v>
      </c>
      <c r="J24" s="17">
        <v>7909.1189312781262</v>
      </c>
      <c r="K24" s="17">
        <f t="shared" ref="K24:K25" si="18">I24-J24</f>
        <v>881.41007622528923</v>
      </c>
      <c r="L24" s="19">
        <f t="shared" ref="L24:L25" si="19">K24/J24</f>
        <v>0.1114422584720005</v>
      </c>
    </row>
    <row r="25" spans="2:15" x14ac:dyDescent="0.25">
      <c r="B25" s="26" t="s">
        <v>15</v>
      </c>
      <c r="C25" s="17">
        <v>224377.200778823</v>
      </c>
      <c r="D25" s="17">
        <f>J25</f>
        <v>266250.70340994687</v>
      </c>
      <c r="E25" s="17">
        <f t="shared" si="16"/>
        <v>-41873.502631123876</v>
      </c>
      <c r="F25" s="18">
        <f t="shared" si="17"/>
        <v>-0.15727095588795925</v>
      </c>
      <c r="G25" s="2">
        <v>214055.21038928904</v>
      </c>
      <c r="H25" s="2">
        <v>247700.76590648436</v>
      </c>
      <c r="I25" s="17">
        <v>158305.91938648777</v>
      </c>
      <c r="J25" s="17">
        <v>266250.70340994687</v>
      </c>
      <c r="K25" s="17">
        <f t="shared" si="18"/>
        <v>-107944.7840234591</v>
      </c>
      <c r="L25" s="19">
        <f t="shared" si="19"/>
        <v>-0.40542534776802541</v>
      </c>
    </row>
    <row r="26" spans="2:15" x14ac:dyDescent="0.25">
      <c r="B26" s="2"/>
      <c r="C26" s="17"/>
      <c r="D26" s="17"/>
      <c r="E26" s="17"/>
      <c r="F26" s="18"/>
      <c r="G26" s="2"/>
      <c r="H26" s="2"/>
      <c r="I26" s="17"/>
      <c r="J26" s="17"/>
      <c r="K26" s="17"/>
      <c r="L26" s="20"/>
    </row>
    <row r="27" spans="2:15" ht="15.75" thickBot="1" x14ac:dyDescent="0.3">
      <c r="B27" s="27" t="s">
        <v>16</v>
      </c>
      <c r="C27" s="28">
        <f>+C22-C24-C25</f>
        <v>43174.33451096667</v>
      </c>
      <c r="D27" s="28">
        <f>+D22-D24-D25</f>
        <v>8031.3952747125877</v>
      </c>
      <c r="E27" s="28">
        <f t="shared" ref="E27" si="20">C27-D27</f>
        <v>35142.939236254082</v>
      </c>
      <c r="F27" s="29">
        <f t="shared" ref="F27" si="21">E27/D27</f>
        <v>4.3756953846991067</v>
      </c>
      <c r="G27" s="28">
        <f>+G22-G24-G25</f>
        <v>50864.852935348492</v>
      </c>
      <c r="H27" s="28">
        <f>+H22-H24-H25</f>
        <v>-10141.083845289308</v>
      </c>
      <c r="I27" s="28">
        <f>+I22-I24-I25</f>
        <v>33825.317414725869</v>
      </c>
      <c r="J27" s="28">
        <f>+J22-J24-J25</f>
        <v>8031.3952747125877</v>
      </c>
      <c r="K27" s="28">
        <f>I27-J27</f>
        <v>25793.922140013281</v>
      </c>
      <c r="L27" s="30">
        <f>K27/J27</f>
        <v>3.2116364912616437</v>
      </c>
      <c r="O27" s="36"/>
    </row>
    <row r="28" spans="2:15" ht="15.75" thickTop="1" x14ac:dyDescent="0.25">
      <c r="B28" s="37" t="s">
        <v>17</v>
      </c>
      <c r="C28" s="31">
        <f>C27/C19</f>
        <v>0.13491462763583703</v>
      </c>
      <c r="D28" s="31">
        <f>D27/D19</f>
        <v>2.4345605004654811E-2</v>
      </c>
      <c r="E28" s="32"/>
      <c r="F28" s="32"/>
      <c r="G28" s="38">
        <f>SUM(C27,G27)</f>
        <v>94039.187446315162</v>
      </c>
      <c r="H28" s="31">
        <f>H27/H19</f>
        <v>-3.6864373067448053E-2</v>
      </c>
      <c r="I28" s="31">
        <f>I27/I19</f>
        <v>0.13186533550156643</v>
      </c>
      <c r="J28" s="31">
        <f>J27/J19</f>
        <v>2.4345605004654811E-2</v>
      </c>
      <c r="K28" s="32"/>
      <c r="L28" s="32"/>
    </row>
    <row r="30" spans="2:15" ht="24" customHeight="1" x14ac:dyDescent="0.25">
      <c r="B30" s="33" t="s">
        <v>0</v>
      </c>
      <c r="C30" s="39" t="s">
        <v>19</v>
      </c>
      <c r="D30" s="40"/>
      <c r="E30" s="40"/>
      <c r="F30" s="40"/>
      <c r="G30" s="40"/>
      <c r="H30" s="40"/>
      <c r="I30" s="40"/>
      <c r="J30" s="40"/>
      <c r="K30" s="40"/>
      <c r="L30" s="41"/>
    </row>
    <row r="31" spans="2:15" ht="25.5" x14ac:dyDescent="0.25">
      <c r="B31" s="2"/>
      <c r="C31" s="3" t="s">
        <v>2</v>
      </c>
      <c r="D31" s="3" t="s">
        <v>3</v>
      </c>
      <c r="E31" s="3" t="s">
        <v>4</v>
      </c>
      <c r="F31" s="4" t="s">
        <v>5</v>
      </c>
      <c r="G31" s="3" t="s">
        <v>6</v>
      </c>
      <c r="H31" s="3" t="s">
        <v>7</v>
      </c>
      <c r="I31" s="3" t="s">
        <v>8</v>
      </c>
      <c r="J31" s="3" t="s">
        <v>3</v>
      </c>
      <c r="K31" s="3" t="s">
        <v>9</v>
      </c>
      <c r="L31" s="5" t="s">
        <v>10</v>
      </c>
    </row>
    <row r="32" spans="2:15" x14ac:dyDescent="0.25">
      <c r="B32" s="2"/>
      <c r="C32" s="6"/>
      <c r="D32" s="7"/>
      <c r="E32" s="8"/>
      <c r="F32" s="4"/>
      <c r="G32" s="9"/>
      <c r="H32" s="9"/>
      <c r="I32" s="10"/>
      <c r="J32" s="7"/>
      <c r="K32" s="8"/>
      <c r="L32" s="5"/>
    </row>
    <row r="33" spans="2:12" x14ac:dyDescent="0.25">
      <c r="B33" s="11" t="s">
        <v>11</v>
      </c>
      <c r="C33" s="13">
        <v>499587.15118355234</v>
      </c>
      <c r="D33" s="13">
        <f>J33</f>
        <v>376242.99957531248</v>
      </c>
      <c r="E33" s="13">
        <f t="shared" ref="E33:E34" si="22">C33-D33</f>
        <v>123344.15160823986</v>
      </c>
      <c r="F33" s="14">
        <f t="shared" ref="F33:F34" si="23">E33/D33</f>
        <v>0.32783108721614923</v>
      </c>
      <c r="G33" s="12">
        <v>376452.59016836603</v>
      </c>
      <c r="H33" s="12">
        <v>351437.60603308643</v>
      </c>
      <c r="I33" s="13">
        <v>322851.8406439884</v>
      </c>
      <c r="J33" s="13">
        <v>376242.99957531248</v>
      </c>
      <c r="K33" s="13">
        <f t="shared" ref="K33:K34" si="24">I33-J33</f>
        <v>-53391.158931324084</v>
      </c>
      <c r="L33" s="15">
        <f>K33/J33</f>
        <v>-0.14190605271484072</v>
      </c>
    </row>
    <row r="34" spans="2:12" x14ac:dyDescent="0.25">
      <c r="B34" s="16" t="s">
        <v>12</v>
      </c>
      <c r="C34" s="17">
        <v>308144.86253056</v>
      </c>
      <c r="D34" s="17">
        <f>J34</f>
        <v>261984.34154000002</v>
      </c>
      <c r="E34" s="17">
        <f t="shared" si="22"/>
        <v>46160.520990559977</v>
      </c>
      <c r="F34" s="18">
        <f t="shared" si="23"/>
        <v>0.17619572497813632</v>
      </c>
      <c r="G34" s="2">
        <v>226105.54768520003</v>
      </c>
      <c r="H34" s="2">
        <v>242095.55295399998</v>
      </c>
      <c r="I34" s="17">
        <v>210838.93234319991</v>
      </c>
      <c r="J34" s="17">
        <v>261984.34154000002</v>
      </c>
      <c r="K34" s="17">
        <f t="shared" si="24"/>
        <v>-51145.409196800116</v>
      </c>
      <c r="L34" s="19">
        <f>K34/J34</f>
        <v>-0.19522315301806381</v>
      </c>
    </row>
    <row r="35" spans="2:12" x14ac:dyDescent="0.25">
      <c r="B35" s="2"/>
      <c r="C35" s="17"/>
      <c r="D35" s="17"/>
      <c r="E35" s="17"/>
      <c r="F35" s="18"/>
      <c r="G35" s="2"/>
      <c r="H35" s="2"/>
      <c r="I35" s="17"/>
      <c r="J35" s="17"/>
      <c r="K35" s="17"/>
      <c r="L35" s="20"/>
    </row>
    <row r="36" spans="2:12" x14ac:dyDescent="0.25">
      <c r="B36" s="11" t="s">
        <v>13</v>
      </c>
      <c r="C36" s="13">
        <f>+C33-C34</f>
        <v>191442.28865299234</v>
      </c>
      <c r="D36" s="13">
        <f>+D33-D34</f>
        <v>114258.65803531246</v>
      </c>
      <c r="E36" s="13">
        <f t="shared" ref="E36" si="25">C36-D36</f>
        <v>77183.630617679883</v>
      </c>
      <c r="F36" s="14">
        <f t="shared" ref="F36" si="26">E36/D36</f>
        <v>0.67551669120624303</v>
      </c>
      <c r="G36" s="13">
        <f>+G33-G34</f>
        <v>150347.04248316601</v>
      </c>
      <c r="H36" s="13">
        <f>+H33-H34</f>
        <v>109342.05307908644</v>
      </c>
      <c r="I36" s="13">
        <f>+I33-I34</f>
        <v>112012.90830078849</v>
      </c>
      <c r="J36" s="13">
        <f t="shared" ref="J36" si="27">+J33-J34</f>
        <v>114258.65803531246</v>
      </c>
      <c r="K36" s="13">
        <f>I36-J36</f>
        <v>-2245.7497345239681</v>
      </c>
      <c r="L36" s="15">
        <f>K36/J36</f>
        <v>-1.9654963336169264E-2</v>
      </c>
    </row>
    <row r="37" spans="2:12" x14ac:dyDescent="0.25">
      <c r="B37" s="16"/>
      <c r="C37" s="21">
        <f>C36/C33</f>
        <v>0.38320098545259607</v>
      </c>
      <c r="D37" s="21">
        <f>D36/D33</f>
        <v>0.30368314670115565</v>
      </c>
      <c r="E37" s="22"/>
      <c r="F37" s="23"/>
      <c r="G37" s="21">
        <f t="shared" ref="G37:J37" si="28">G36/G33</f>
        <v>0.39937842482614938</v>
      </c>
      <c r="H37" s="21">
        <f t="shared" si="28"/>
        <v>0.31112792484931828</v>
      </c>
      <c r="I37" s="21">
        <f t="shared" si="28"/>
        <v>0.3469483341874644</v>
      </c>
      <c r="J37" s="21">
        <f t="shared" si="28"/>
        <v>0.30368314670115565</v>
      </c>
      <c r="K37" s="24"/>
      <c r="L37" s="25"/>
    </row>
    <row r="38" spans="2:12" x14ac:dyDescent="0.25">
      <c r="B38" s="26" t="s">
        <v>14</v>
      </c>
      <c r="C38" s="17">
        <v>296.1208408</v>
      </c>
      <c r="D38" s="17">
        <f>J38</f>
        <v>201.005</v>
      </c>
      <c r="E38" s="17">
        <f t="shared" ref="E38:E39" si="29">C38-D38</f>
        <v>95.115840800000001</v>
      </c>
      <c r="F38" s="18">
        <f t="shared" ref="F38:F39" si="30">E38/D38</f>
        <v>0.47320136713017091</v>
      </c>
      <c r="G38" s="2">
        <v>147.774</v>
      </c>
      <c r="H38" s="2">
        <v>182.65100000000001</v>
      </c>
      <c r="I38" s="17">
        <v>150.65100000000001</v>
      </c>
      <c r="J38" s="17">
        <v>201.005</v>
      </c>
      <c r="K38" s="17">
        <f t="shared" ref="K38:K39" si="31">I38-J38</f>
        <v>-50.353999999999985</v>
      </c>
      <c r="L38" s="19">
        <f t="shared" ref="L38:L39" si="32">K38/J38</f>
        <v>-0.2505111813138976</v>
      </c>
    </row>
    <row r="39" spans="2:12" x14ac:dyDescent="0.25">
      <c r="B39" s="26" t="s">
        <v>15</v>
      </c>
      <c r="C39" s="17">
        <v>36061.143756816135</v>
      </c>
      <c r="D39" s="17">
        <f>J39</f>
        <v>32468.328974062486</v>
      </c>
      <c r="E39" s="17">
        <f t="shared" si="29"/>
        <v>3592.8147827536486</v>
      </c>
      <c r="F39" s="18">
        <f t="shared" si="30"/>
        <v>0.1106559806519082</v>
      </c>
      <c r="G39" s="2">
        <v>49871.305470471889</v>
      </c>
      <c r="H39" s="2">
        <v>39945.006412551927</v>
      </c>
      <c r="I39" s="17">
        <v>46385.647368916063</v>
      </c>
      <c r="J39" s="17">
        <v>32468.328974062486</v>
      </c>
      <c r="K39" s="17">
        <f t="shared" si="31"/>
        <v>13917.318394853577</v>
      </c>
      <c r="L39" s="19">
        <f t="shared" si="32"/>
        <v>0.42864289092215085</v>
      </c>
    </row>
    <row r="40" spans="2:12" x14ac:dyDescent="0.25">
      <c r="B40" s="2"/>
      <c r="C40" s="17"/>
      <c r="D40" s="17"/>
      <c r="E40" s="17"/>
      <c r="F40" s="18"/>
      <c r="G40" s="2"/>
      <c r="H40" s="2"/>
      <c r="I40" s="17"/>
      <c r="J40" s="17"/>
      <c r="K40" s="17"/>
      <c r="L40" s="20"/>
    </row>
    <row r="41" spans="2:12" ht="15.75" thickBot="1" x14ac:dyDescent="0.3">
      <c r="B41" s="27" t="s">
        <v>16</v>
      </c>
      <c r="C41" s="28">
        <f>+C36-C38-C39</f>
        <v>155085.02405537621</v>
      </c>
      <c r="D41" s="28">
        <f>+D36-D38-D39</f>
        <v>81589.324061249965</v>
      </c>
      <c r="E41" s="28">
        <f t="shared" ref="E41" si="33">C41-D41</f>
        <v>73495.699994126247</v>
      </c>
      <c r="F41" s="29">
        <f t="shared" ref="F41" si="34">E41/D41</f>
        <v>0.90080045201688708</v>
      </c>
      <c r="G41" s="28">
        <f>+G36-G38-G39</f>
        <v>100327.96301269412</v>
      </c>
      <c r="H41" s="28">
        <f>+H36-H38-H39</f>
        <v>69214.395666534518</v>
      </c>
      <c r="I41" s="28">
        <f>+I36-I38-I39</f>
        <v>65476.60993187243</v>
      </c>
      <c r="J41" s="28">
        <f>+J36-J38-J39</f>
        <v>81589.324061249965</v>
      </c>
      <c r="K41" s="28">
        <f>I41-J41</f>
        <v>-16112.714129377535</v>
      </c>
      <c r="L41" s="30">
        <f>K41/J41</f>
        <v>-0.19748556952477692</v>
      </c>
    </row>
    <row r="42" spans="2:12" ht="15.75" thickTop="1" x14ac:dyDescent="0.25">
      <c r="B42" s="37" t="s">
        <v>17</v>
      </c>
      <c r="C42" s="31">
        <f>C41/C33</f>
        <v>0.31042636642669924</v>
      </c>
      <c r="D42" s="31">
        <f>D41/D33</f>
        <v>0.216852736538207</v>
      </c>
      <c r="E42" s="32"/>
      <c r="F42" s="32"/>
      <c r="G42" s="38">
        <f>SUM(C41,G41)</f>
        <v>255412.98706807033</v>
      </c>
      <c r="H42" s="31">
        <f>H41/H33</f>
        <v>0.19694646924045534</v>
      </c>
      <c r="I42" s="31">
        <f>I41/I33</f>
        <v>0.20280698973642858</v>
      </c>
      <c r="J42" s="31">
        <f>J41/J33</f>
        <v>0.216852736538207</v>
      </c>
      <c r="K42" s="32"/>
      <c r="L42" s="32"/>
    </row>
    <row r="44" spans="2:12" ht="24" customHeight="1" x14ac:dyDescent="0.25">
      <c r="B44" s="33" t="s">
        <v>0</v>
      </c>
      <c r="C44" s="39" t="s">
        <v>20</v>
      </c>
      <c r="D44" s="40"/>
      <c r="E44" s="40"/>
      <c r="F44" s="40"/>
      <c r="G44" s="40"/>
      <c r="H44" s="40"/>
      <c r="I44" s="40"/>
      <c r="J44" s="40"/>
      <c r="K44" s="40"/>
      <c r="L44" s="41"/>
    </row>
    <row r="45" spans="2:12" ht="25.5" x14ac:dyDescent="0.25">
      <c r="B45" s="2"/>
      <c r="C45" s="3" t="s">
        <v>2</v>
      </c>
      <c r="D45" s="3" t="s">
        <v>3</v>
      </c>
      <c r="E45" s="3" t="s">
        <v>4</v>
      </c>
      <c r="F45" s="4" t="s">
        <v>5</v>
      </c>
      <c r="G45" s="3" t="s">
        <v>6</v>
      </c>
      <c r="H45" s="3" t="s">
        <v>7</v>
      </c>
      <c r="I45" s="3" t="s">
        <v>8</v>
      </c>
      <c r="J45" s="3" t="s">
        <v>3</v>
      </c>
      <c r="K45" s="3" t="s">
        <v>9</v>
      </c>
      <c r="L45" s="5" t="s">
        <v>10</v>
      </c>
    </row>
    <row r="46" spans="2:12" x14ac:dyDescent="0.25">
      <c r="B46" s="2"/>
      <c r="C46" s="6"/>
      <c r="D46" s="7"/>
      <c r="E46" s="8"/>
      <c r="F46" s="4"/>
      <c r="G46" s="9"/>
      <c r="H46" s="9"/>
      <c r="I46" s="10"/>
      <c r="J46" s="7"/>
      <c r="K46" s="8"/>
      <c r="L46" s="5"/>
    </row>
    <row r="47" spans="2:12" x14ac:dyDescent="0.25">
      <c r="B47" s="11" t="s">
        <v>11</v>
      </c>
      <c r="C47" s="13">
        <v>398009.42162642058</v>
      </c>
      <c r="D47" s="13">
        <f>J47</f>
        <v>300447.62973406247</v>
      </c>
      <c r="E47" s="13">
        <f t="shared" ref="E47:E48" si="35">C47-D47</f>
        <v>97561.791892358102</v>
      </c>
      <c r="F47" s="14">
        <f t="shared" ref="F47:F48" si="36">E47/D47</f>
        <v>0.32472145637731847</v>
      </c>
      <c r="G47" s="12">
        <v>341534.885182422</v>
      </c>
      <c r="H47" s="12">
        <v>359976.77290907409</v>
      </c>
      <c r="I47" s="13">
        <v>260968.04610370047</v>
      </c>
      <c r="J47" s="13">
        <v>300447.62973406247</v>
      </c>
      <c r="K47" s="13">
        <f t="shared" ref="K47:K48" si="37">I47-J47</f>
        <v>-39479.583630362002</v>
      </c>
      <c r="L47" s="15">
        <f>K47/J47</f>
        <v>-0.1314025464780896</v>
      </c>
    </row>
    <row r="48" spans="2:12" x14ac:dyDescent="0.25">
      <c r="B48" s="16" t="s">
        <v>12</v>
      </c>
      <c r="C48" s="17">
        <v>229245.5081306588</v>
      </c>
      <c r="D48" s="17">
        <f>J48</f>
        <v>162493.62307999999</v>
      </c>
      <c r="E48" s="17">
        <f t="shared" si="35"/>
        <v>66751.885050658806</v>
      </c>
      <c r="F48" s="18">
        <f t="shared" si="36"/>
        <v>0.41079695181511866</v>
      </c>
      <c r="G48" s="2">
        <v>189590.87771725</v>
      </c>
      <c r="H48" s="2">
        <v>198206.36605820002</v>
      </c>
      <c r="I48" s="17">
        <v>161603.22962880009</v>
      </c>
      <c r="J48" s="17">
        <v>162493.62307999999</v>
      </c>
      <c r="K48" s="17">
        <f t="shared" si="37"/>
        <v>-890.39345119989594</v>
      </c>
      <c r="L48" s="19">
        <f>K48/J48</f>
        <v>-5.4795593471476181E-3</v>
      </c>
    </row>
    <row r="49" spans="2:12" x14ac:dyDescent="0.25">
      <c r="B49" s="2"/>
      <c r="C49" s="17"/>
      <c r="D49" s="17"/>
      <c r="E49" s="17"/>
      <c r="F49" s="18"/>
      <c r="G49" s="2"/>
      <c r="H49" s="2"/>
      <c r="I49" s="17"/>
      <c r="J49" s="17"/>
      <c r="K49" s="17"/>
      <c r="L49" s="20"/>
    </row>
    <row r="50" spans="2:12" x14ac:dyDescent="0.25">
      <c r="B50" s="11" t="s">
        <v>13</v>
      </c>
      <c r="C50" s="13">
        <f>+C47-C48</f>
        <v>168763.91349576178</v>
      </c>
      <c r="D50" s="13">
        <f>+D47-D48</f>
        <v>137954.00665406248</v>
      </c>
      <c r="E50" s="13">
        <f t="shared" ref="E50" si="38">C50-D50</f>
        <v>30809.906841699296</v>
      </c>
      <c r="F50" s="14">
        <f t="shared" ref="F50" si="39">E50/D50</f>
        <v>0.22333462861255723</v>
      </c>
      <c r="G50" s="13">
        <f>+G47-G48</f>
        <v>151944.00746517201</v>
      </c>
      <c r="H50" s="13">
        <v>161770.40685087407</v>
      </c>
      <c r="I50" s="13">
        <v>99364.816474900377</v>
      </c>
      <c r="J50" s="13">
        <v>137954.00665406248</v>
      </c>
      <c r="K50" s="13">
        <f>I50-J50</f>
        <v>-38589.190179162106</v>
      </c>
      <c r="L50" s="15">
        <f>K50/J50</f>
        <v>-0.27972504108510232</v>
      </c>
    </row>
    <row r="51" spans="2:12" x14ac:dyDescent="0.25">
      <c r="B51" s="16"/>
      <c r="C51" s="21">
        <f>C50/C47</f>
        <v>0.42401989582590055</v>
      </c>
      <c r="D51" s="21">
        <f>D50/D47</f>
        <v>0.45916157426893589</v>
      </c>
      <c r="E51" s="22"/>
      <c r="F51" s="23"/>
      <c r="G51" s="21">
        <f t="shared" ref="G51" si="40">G50/G47</f>
        <v>0.44488576147650349</v>
      </c>
      <c r="H51" s="21">
        <v>0.44939123583880614</v>
      </c>
      <c r="I51" s="21">
        <v>0.38075472441333269</v>
      </c>
      <c r="J51" s="21">
        <v>0.45916157426893589</v>
      </c>
      <c r="K51" s="24"/>
      <c r="L51" s="25"/>
    </row>
    <row r="52" spans="2:12" x14ac:dyDescent="0.25">
      <c r="B52" s="26" t="s">
        <v>14</v>
      </c>
      <c r="C52" s="17">
        <v>5263.8630823326021</v>
      </c>
      <c r="D52" s="17">
        <f>J52</f>
        <v>4733.6486881250003</v>
      </c>
      <c r="E52" s="17">
        <f t="shared" ref="E52:E53" si="41">C52-D52</f>
        <v>530.2143942076018</v>
      </c>
      <c r="F52" s="18">
        <f t="shared" ref="F52:F53" si="42">E52/D52</f>
        <v>0.11200966297683149</v>
      </c>
      <c r="G52" s="2">
        <v>6294.5680496249997</v>
      </c>
      <c r="H52" s="2">
        <v>6452.1162711722291</v>
      </c>
      <c r="I52" s="17">
        <v>4200.4528894803852</v>
      </c>
      <c r="J52" s="17">
        <v>4733.6486881250003</v>
      </c>
      <c r="K52" s="17">
        <f t="shared" ref="K52:K53" si="43">I52-J52</f>
        <v>-533.19579864461502</v>
      </c>
      <c r="L52" s="19">
        <f t="shared" ref="L52:L53" si="44">K52/J52</f>
        <v>-0.11263949519156523</v>
      </c>
    </row>
    <row r="53" spans="2:12" x14ac:dyDescent="0.25">
      <c r="B53" s="26" t="s">
        <v>15</v>
      </c>
      <c r="C53" s="17">
        <v>130391.43966502172</v>
      </c>
      <c r="D53" s="17">
        <f>J53</f>
        <v>115349.2286546875</v>
      </c>
      <c r="E53" s="17">
        <f t="shared" si="41"/>
        <v>15042.211010334227</v>
      </c>
      <c r="F53" s="18">
        <f t="shared" si="42"/>
        <v>0.1304058222648804</v>
      </c>
      <c r="G53" s="2">
        <v>129073.24143225003</v>
      </c>
      <c r="H53" s="2">
        <v>129784.33077476281</v>
      </c>
      <c r="I53" s="17">
        <v>94336.816776941298</v>
      </c>
      <c r="J53" s="17">
        <v>115349.2286546875</v>
      </c>
      <c r="K53" s="17">
        <f t="shared" si="43"/>
        <v>-21012.411877746199</v>
      </c>
      <c r="L53" s="19">
        <f t="shared" si="44"/>
        <v>-0.18216343639929758</v>
      </c>
    </row>
    <row r="54" spans="2:12" x14ac:dyDescent="0.25">
      <c r="B54" s="2"/>
      <c r="C54" s="17"/>
      <c r="D54" s="17"/>
      <c r="E54" s="17"/>
      <c r="F54" s="18"/>
      <c r="G54" s="2"/>
      <c r="H54" s="2"/>
      <c r="I54" s="17"/>
      <c r="J54" s="17"/>
      <c r="K54" s="17"/>
      <c r="L54" s="20"/>
    </row>
    <row r="55" spans="2:12" ht="15.75" thickBot="1" x14ac:dyDescent="0.3">
      <c r="B55" s="27" t="s">
        <v>16</v>
      </c>
      <c r="C55" s="28">
        <f>+C50-C52-C53</f>
        <v>33108.61074840746</v>
      </c>
      <c r="D55" s="28">
        <f>+D50-D52-D53</f>
        <v>17871.129311249999</v>
      </c>
      <c r="E55" s="28">
        <f t="shared" ref="E55" si="45">C55-D55</f>
        <v>15237.481437157461</v>
      </c>
      <c r="F55" s="29">
        <f t="shared" ref="F55" si="46">E55/D55</f>
        <v>0.85263114444398103</v>
      </c>
      <c r="G55" s="28">
        <f>+G50-G52-G53</f>
        <v>16576.197983296981</v>
      </c>
      <c r="H55" s="28">
        <v>25533.959804939019</v>
      </c>
      <c r="I55" s="28">
        <v>827.54680847869895</v>
      </c>
      <c r="J55" s="28">
        <v>17871.129311249999</v>
      </c>
      <c r="K55" s="28">
        <f>I55-J55</f>
        <v>-17043.5825027713</v>
      </c>
      <c r="L55" s="30">
        <f>K55/J55</f>
        <v>-0.95369364777872478</v>
      </c>
    </row>
    <row r="56" spans="2:12" ht="15.75" thickTop="1" x14ac:dyDescent="0.25">
      <c r="B56" s="37" t="s">
        <v>17</v>
      </c>
      <c r="C56" s="31">
        <f>C55/C47</f>
        <v>8.3185494989321762E-2</v>
      </c>
      <c r="D56" s="31">
        <f>D55/D47</f>
        <v>5.9481678477771346E-2</v>
      </c>
      <c r="E56" s="32"/>
      <c r="F56" s="32"/>
      <c r="G56" s="38">
        <f>SUM(C55,G55)</f>
        <v>49684.808731704441</v>
      </c>
      <c r="H56" s="31">
        <f>H55/H47</f>
        <v>7.0932242651635183E-2</v>
      </c>
      <c r="I56" s="31">
        <f>I55/I47</f>
        <v>3.1710656566354407E-3</v>
      </c>
      <c r="J56" s="31">
        <f>J55/J47</f>
        <v>5.9481678477771346E-2</v>
      </c>
      <c r="K56" s="32"/>
      <c r="L56" s="32"/>
    </row>
    <row r="58" spans="2:12" ht="24" customHeight="1" x14ac:dyDescent="0.25">
      <c r="B58" s="33" t="s">
        <v>0</v>
      </c>
      <c r="C58" s="39" t="s">
        <v>21</v>
      </c>
      <c r="D58" s="40"/>
      <c r="E58" s="40"/>
      <c r="F58" s="40"/>
      <c r="G58" s="40"/>
      <c r="H58" s="40"/>
      <c r="I58" s="40"/>
      <c r="J58" s="40"/>
      <c r="K58" s="40"/>
      <c r="L58" s="41"/>
    </row>
    <row r="59" spans="2:12" ht="25.5" x14ac:dyDescent="0.25">
      <c r="B59" s="2"/>
      <c r="C59" s="3" t="s">
        <v>2</v>
      </c>
      <c r="D59" s="3" t="s">
        <v>3</v>
      </c>
      <c r="E59" s="3" t="s">
        <v>4</v>
      </c>
      <c r="F59" s="4" t="s">
        <v>5</v>
      </c>
      <c r="G59" s="3" t="s">
        <v>6</v>
      </c>
      <c r="H59" s="3" t="s">
        <v>7</v>
      </c>
      <c r="I59" s="3" t="s">
        <v>8</v>
      </c>
      <c r="J59" s="3" t="s">
        <v>3</v>
      </c>
      <c r="K59" s="3" t="s">
        <v>9</v>
      </c>
      <c r="L59" s="5" t="s">
        <v>10</v>
      </c>
    </row>
    <row r="60" spans="2:12" x14ac:dyDescent="0.25">
      <c r="B60" s="2"/>
      <c r="C60" s="6"/>
      <c r="D60" s="7"/>
      <c r="E60" s="8"/>
      <c r="F60" s="4"/>
      <c r="G60" s="9"/>
      <c r="H60" s="9"/>
      <c r="I60" s="10"/>
      <c r="J60" s="7"/>
      <c r="K60" s="8"/>
      <c r="L60" s="5"/>
    </row>
    <row r="61" spans="2:12" x14ac:dyDescent="0.25">
      <c r="B61" s="11" t="s">
        <v>11</v>
      </c>
      <c r="C61" s="13">
        <v>69915.07892</v>
      </c>
      <c r="D61" s="13">
        <f>J61</f>
        <v>66637.093469999993</v>
      </c>
      <c r="E61" s="13">
        <f t="shared" ref="E61:E62" si="47">C61-D61</f>
        <v>3277.9854500000074</v>
      </c>
      <c r="F61" s="14">
        <f t="shared" ref="F61:F62" si="48">E61/D61</f>
        <v>4.919160304426777E-2</v>
      </c>
      <c r="G61" s="12">
        <v>62924.000429999993</v>
      </c>
      <c r="H61" s="12">
        <v>53756.23872999999</v>
      </c>
      <c r="I61" s="13">
        <v>63838.81604000002</v>
      </c>
      <c r="J61" s="13">
        <v>66637.093469999993</v>
      </c>
      <c r="K61" s="13">
        <f t="shared" ref="K61:K62" si="49">I61-J61</f>
        <v>-2798.2774299999728</v>
      </c>
      <c r="L61" s="15">
        <f>K61/J61</f>
        <v>-4.1992789365276818E-2</v>
      </c>
    </row>
    <row r="62" spans="2:12" x14ac:dyDescent="0.25">
      <c r="B62" s="16" t="s">
        <v>12</v>
      </c>
      <c r="C62" s="17">
        <v>22845.104509999997</v>
      </c>
      <c r="D62" s="17">
        <f>J62</f>
        <v>28585.762999999999</v>
      </c>
      <c r="E62" s="17">
        <f t="shared" si="47"/>
        <v>-5740.6584900000016</v>
      </c>
      <c r="F62" s="18">
        <f t="shared" si="48"/>
        <v>-0.20082229360118889</v>
      </c>
      <c r="G62" s="2">
        <v>24005.044750000001</v>
      </c>
      <c r="H62" s="2">
        <v>20565.088</v>
      </c>
      <c r="I62" s="17">
        <v>25912.4755</v>
      </c>
      <c r="J62" s="17">
        <v>28585.762999999999</v>
      </c>
      <c r="K62" s="17">
        <f t="shared" si="49"/>
        <v>-2673.2874999999985</v>
      </c>
      <c r="L62" s="19">
        <f>K62/J62</f>
        <v>-9.3518143979574683E-2</v>
      </c>
    </row>
    <row r="63" spans="2:12" x14ac:dyDescent="0.25">
      <c r="B63" s="2"/>
      <c r="C63" s="17"/>
      <c r="D63" s="17"/>
      <c r="E63" s="17"/>
      <c r="F63" s="18"/>
      <c r="G63" s="2"/>
      <c r="H63" s="2"/>
      <c r="I63" s="17"/>
      <c r="J63" s="17"/>
      <c r="K63" s="17"/>
      <c r="L63" s="20"/>
    </row>
    <row r="64" spans="2:12" x14ac:dyDescent="0.25">
      <c r="B64" s="11" t="s">
        <v>13</v>
      </c>
      <c r="C64" s="13">
        <f>+C61-C62</f>
        <v>47069.974410000003</v>
      </c>
      <c r="D64" s="13">
        <f>+D61-D62</f>
        <v>38051.330469999994</v>
      </c>
      <c r="E64" s="13">
        <f t="shared" ref="E64" si="50">C64-D64</f>
        <v>9018.643940000009</v>
      </c>
      <c r="F64" s="14">
        <f t="shared" ref="F64" si="51">E64/D64</f>
        <v>0.23701257823587504</v>
      </c>
      <c r="G64" s="13">
        <f>+G61-G62</f>
        <v>38918.955679999992</v>
      </c>
      <c r="H64" s="13">
        <v>33191.150729999994</v>
      </c>
      <c r="I64" s="13">
        <v>37926.340540000019</v>
      </c>
      <c r="J64" s="13">
        <v>38051.330469999994</v>
      </c>
      <c r="K64" s="13">
        <f>I64-J64</f>
        <v>-124.98992999997427</v>
      </c>
      <c r="L64" s="15">
        <f>K64/J64</f>
        <v>-3.2847716086699631E-3</v>
      </c>
    </row>
    <row r="65" spans="2:12" x14ac:dyDescent="0.25">
      <c r="B65" s="16"/>
      <c r="C65" s="21">
        <f>C64/C61</f>
        <v>0.67324495855693156</v>
      </c>
      <c r="D65" s="21">
        <f>D64/D61</f>
        <v>0.57102326179833607</v>
      </c>
      <c r="E65" s="22"/>
      <c r="F65" s="23"/>
      <c r="G65" s="21">
        <f t="shared" ref="G65" si="52">G64/G61</f>
        <v>0.6185073328784223</v>
      </c>
      <c r="H65" s="21">
        <v>0.61743811535454129</v>
      </c>
      <c r="I65" s="21">
        <v>0.59409529957817819</v>
      </c>
      <c r="J65" s="21">
        <v>0.57102326179833607</v>
      </c>
      <c r="K65" s="24"/>
      <c r="L65" s="25"/>
    </row>
    <row r="66" spans="2:12" x14ac:dyDescent="0.25">
      <c r="B66" s="26" t="s">
        <v>14</v>
      </c>
      <c r="C66" s="17">
        <v>518.80999999999995</v>
      </c>
      <c r="D66" s="17">
        <f>J66</f>
        <v>276.18</v>
      </c>
      <c r="E66" s="17">
        <f t="shared" ref="E66:E67" si="53">C66-D66</f>
        <v>242.62999999999994</v>
      </c>
      <c r="F66" s="18">
        <f t="shared" ref="F66:F67" si="54">E66/D66</f>
        <v>0.87852125425447147</v>
      </c>
      <c r="G66" s="2">
        <v>438.30099999999999</v>
      </c>
      <c r="H66" s="2">
        <v>300.798</v>
      </c>
      <c r="I66" s="17">
        <v>832.6</v>
      </c>
      <c r="J66" s="17">
        <v>276.18</v>
      </c>
      <c r="K66" s="17">
        <f t="shared" ref="K66:K67" si="55">I66-J66</f>
        <v>556.42000000000007</v>
      </c>
      <c r="L66" s="19">
        <f t="shared" ref="L66:L67" si="56">K66/J66</f>
        <v>2.0147005576073576</v>
      </c>
    </row>
    <row r="67" spans="2:12" x14ac:dyDescent="0.25">
      <c r="B67" s="26" t="s">
        <v>15</v>
      </c>
      <c r="C67" s="17">
        <v>36584.39635000001</v>
      </c>
      <c r="D67" s="17">
        <f>J67</f>
        <v>26066.809880000008</v>
      </c>
      <c r="E67" s="17">
        <f t="shared" si="53"/>
        <v>10517.586470000002</v>
      </c>
      <c r="F67" s="18">
        <f t="shared" si="54"/>
        <v>0.4034857551966769</v>
      </c>
      <c r="G67" s="2">
        <v>42619.205099999992</v>
      </c>
      <c r="H67" s="2">
        <v>23898.271330000014</v>
      </c>
      <c r="I67" s="17">
        <v>22443.895019999996</v>
      </c>
      <c r="J67" s="17">
        <v>26066.809880000008</v>
      </c>
      <c r="K67" s="17">
        <f t="shared" si="55"/>
        <v>-3622.9148600000117</v>
      </c>
      <c r="L67" s="19">
        <f t="shared" si="56"/>
        <v>-0.13898573997655636</v>
      </c>
    </row>
    <row r="68" spans="2:12" x14ac:dyDescent="0.25">
      <c r="B68" s="2"/>
      <c r="C68" s="17"/>
      <c r="D68" s="17"/>
      <c r="E68" s="17"/>
      <c r="F68" s="18"/>
      <c r="G68" s="2"/>
      <c r="H68" s="2"/>
      <c r="I68" s="17"/>
      <c r="J68" s="17"/>
      <c r="K68" s="17"/>
      <c r="L68" s="20"/>
    </row>
    <row r="69" spans="2:12" ht="15.75" thickBot="1" x14ac:dyDescent="0.3">
      <c r="B69" s="27" t="s">
        <v>16</v>
      </c>
      <c r="C69" s="28">
        <f>+C64-C66-C67</f>
        <v>9966.7680599999949</v>
      </c>
      <c r="D69" s="28">
        <f>+D64-D66-D67</f>
        <v>11708.340589999985</v>
      </c>
      <c r="E69" s="28">
        <f t="shared" ref="E69" si="57">C69-D69</f>
        <v>-1741.5725299999904</v>
      </c>
      <c r="F69" s="29">
        <f t="shared" ref="F69" si="58">E69/D69</f>
        <v>-0.14874631606527194</v>
      </c>
      <c r="G69" s="28">
        <f>+G64-G66-G67</f>
        <v>-4138.5504199999996</v>
      </c>
      <c r="H69" s="28">
        <v>8992.0813999999773</v>
      </c>
      <c r="I69" s="28">
        <v>14649.845520000024</v>
      </c>
      <c r="J69" s="28">
        <v>11708.340589999985</v>
      </c>
      <c r="K69" s="28">
        <f>I69-J69</f>
        <v>2941.5049300000392</v>
      </c>
      <c r="L69" s="30">
        <f>K69/J69</f>
        <v>0.25123158208366081</v>
      </c>
    </row>
    <row r="70" spans="2:12" ht="15.75" thickTop="1" x14ac:dyDescent="0.25">
      <c r="B70" s="37" t="s">
        <v>17</v>
      </c>
      <c r="C70" s="31">
        <f>C69/C61</f>
        <v>0.14255534305274006</v>
      </c>
      <c r="D70" s="31">
        <f>D69/D61</f>
        <v>0.17570305036294956</v>
      </c>
      <c r="E70" s="32"/>
      <c r="F70" s="32"/>
      <c r="G70" s="38">
        <f>SUM(C69,G69)</f>
        <v>5828.2176399999953</v>
      </c>
      <c r="H70" s="31">
        <f>H69/H61</f>
        <v>0.16727512215213311</v>
      </c>
      <c r="I70" s="31">
        <f>I69/I61</f>
        <v>0.22948178598457636</v>
      </c>
      <c r="J70" s="31">
        <f>J69/J61</f>
        <v>0.17570305036294956</v>
      </c>
      <c r="K70" s="32"/>
      <c r="L70" s="32"/>
    </row>
    <row r="72" spans="2:12" ht="24" customHeight="1" x14ac:dyDescent="0.25">
      <c r="B72" s="33" t="s">
        <v>0</v>
      </c>
      <c r="C72" s="39" t="s">
        <v>22</v>
      </c>
      <c r="D72" s="40"/>
      <c r="E72" s="40"/>
      <c r="F72" s="40"/>
      <c r="G72" s="40"/>
      <c r="H72" s="40"/>
      <c r="I72" s="40"/>
      <c r="J72" s="40"/>
      <c r="K72" s="40"/>
      <c r="L72" s="41"/>
    </row>
    <row r="73" spans="2:12" ht="25.5" x14ac:dyDescent="0.25">
      <c r="B73" s="2"/>
      <c r="C73" s="3" t="s">
        <v>2</v>
      </c>
      <c r="D73" s="3" t="s">
        <v>3</v>
      </c>
      <c r="E73" s="3" t="s">
        <v>4</v>
      </c>
      <c r="F73" s="4" t="s">
        <v>5</v>
      </c>
      <c r="G73" s="3" t="s">
        <v>6</v>
      </c>
      <c r="H73" s="3" t="s">
        <v>7</v>
      </c>
      <c r="I73" s="3" t="s">
        <v>8</v>
      </c>
      <c r="J73" s="3" t="s">
        <v>3</v>
      </c>
      <c r="K73" s="3" t="s">
        <v>9</v>
      </c>
      <c r="L73" s="5" t="s">
        <v>10</v>
      </c>
    </row>
    <row r="74" spans="2:12" x14ac:dyDescent="0.25">
      <c r="B74" s="2"/>
      <c r="C74" s="6"/>
      <c r="D74" s="7"/>
      <c r="E74" s="8"/>
      <c r="F74" s="4"/>
      <c r="G74" s="9"/>
      <c r="H74" s="9"/>
      <c r="I74" s="10"/>
      <c r="J74" s="7"/>
      <c r="K74" s="8"/>
      <c r="L74" s="5"/>
    </row>
    <row r="75" spans="2:12" x14ac:dyDescent="0.25">
      <c r="B75" s="11" t="s">
        <v>11</v>
      </c>
      <c r="C75" s="13">
        <v>25739.309620000004</v>
      </c>
      <c r="D75" s="13">
        <f>J75</f>
        <v>201223.96220999997</v>
      </c>
      <c r="E75" s="13">
        <f t="shared" ref="E75:E76" si="59">C75-D75</f>
        <v>-175484.65258999995</v>
      </c>
      <c r="F75" s="14">
        <f t="shared" ref="F75:F76" si="60">E75/D75</f>
        <v>-0.87208625982059662</v>
      </c>
      <c r="G75" s="12">
        <v>26570.940859999999</v>
      </c>
      <c r="H75" s="12">
        <v>77645.897869999884</v>
      </c>
      <c r="I75" s="13">
        <v>877399.14061999996</v>
      </c>
      <c r="J75" s="13">
        <v>201223.96220999997</v>
      </c>
      <c r="K75" s="13">
        <f t="shared" ref="K75:K76" si="61">I75-J75</f>
        <v>676175.17840999993</v>
      </c>
      <c r="L75" s="15">
        <f>K75/J75</f>
        <v>3.3603114210838103</v>
      </c>
    </row>
    <row r="76" spans="2:12" x14ac:dyDescent="0.25">
      <c r="B76" s="16" t="s">
        <v>12</v>
      </c>
      <c r="C76" s="17">
        <v>1287.6940000000004</v>
      </c>
      <c r="D76" s="17">
        <f>J76</f>
        <v>144374.78899999999</v>
      </c>
      <c r="E76" s="17">
        <f t="shared" si="59"/>
        <v>-143087.095</v>
      </c>
      <c r="F76" s="18">
        <f t="shared" si="60"/>
        <v>-0.99108089432428548</v>
      </c>
      <c r="G76" s="2">
        <v>3447.4500600000001</v>
      </c>
      <c r="H76" s="2">
        <v>74663.179480000021</v>
      </c>
      <c r="I76" s="17">
        <v>833632.69602999999</v>
      </c>
      <c r="J76" s="17">
        <v>144374.78899999999</v>
      </c>
      <c r="K76" s="17">
        <f t="shared" si="61"/>
        <v>689257.90703</v>
      </c>
      <c r="L76" s="19">
        <f>K76/J76</f>
        <v>4.7740877185281985</v>
      </c>
    </row>
    <row r="77" spans="2:12" x14ac:dyDescent="0.25">
      <c r="B77" s="2"/>
      <c r="C77" s="17"/>
      <c r="D77" s="17"/>
      <c r="E77" s="17"/>
      <c r="F77" s="18"/>
      <c r="G77" s="2"/>
      <c r="H77" s="2"/>
      <c r="I77" s="17"/>
      <c r="J77" s="17"/>
      <c r="K77" s="17"/>
      <c r="L77" s="20"/>
    </row>
    <row r="78" spans="2:12" x14ac:dyDescent="0.25">
      <c r="B78" s="11" t="s">
        <v>13</v>
      </c>
      <c r="C78" s="13">
        <f>+C75-C76</f>
        <v>24451.615620000004</v>
      </c>
      <c r="D78" s="13">
        <f>+D75-D76</f>
        <v>56849.173209999979</v>
      </c>
      <c r="E78" s="13">
        <f t="shared" ref="E78" si="62">C78-D78</f>
        <v>-32397.557589999975</v>
      </c>
      <c r="F78" s="14">
        <f t="shared" ref="F78" si="63">E78/D78</f>
        <v>-0.56988617002966591</v>
      </c>
      <c r="G78" s="13">
        <f>+G75-G76</f>
        <v>23123.4908</v>
      </c>
      <c r="H78" s="13">
        <v>2982.7183899998636</v>
      </c>
      <c r="I78" s="13">
        <v>43766.44458999997</v>
      </c>
      <c r="J78" s="13">
        <v>56849.173209999979</v>
      </c>
      <c r="K78" s="13">
        <f>I78-J78</f>
        <v>-13082.728620000009</v>
      </c>
      <c r="L78" s="15">
        <f>K78/J78</f>
        <v>-0.23013049937723121</v>
      </c>
    </row>
    <row r="79" spans="2:12" x14ac:dyDescent="0.25">
      <c r="B79" s="16"/>
      <c r="C79" s="21">
        <f>C78/C75</f>
        <v>0.94997169624940392</v>
      </c>
      <c r="D79" s="21">
        <f>D78/D75</f>
        <v>0.28251691590622507</v>
      </c>
      <c r="E79" s="22"/>
      <c r="F79" s="23"/>
      <c r="G79" s="21">
        <f t="shared" ref="G79" si="64">G78/G75</f>
        <v>0.8702548743695484</v>
      </c>
      <c r="H79" s="21">
        <v>3.8414371806141469E-2</v>
      </c>
      <c r="I79" s="21">
        <v>4.9882023544122821E-2</v>
      </c>
      <c r="J79" s="21">
        <v>0.28251691590622507</v>
      </c>
      <c r="K79" s="24"/>
      <c r="L79" s="25"/>
    </row>
    <row r="80" spans="2:12" x14ac:dyDescent="0.25">
      <c r="B80" s="26" t="s">
        <v>14</v>
      </c>
      <c r="C80" s="17">
        <v>5505.7799624999998</v>
      </c>
      <c r="D80" s="17">
        <f>J80</f>
        <v>7080.8909999999996</v>
      </c>
      <c r="E80" s="17">
        <f t="shared" ref="E80:E81" si="65">C80-D80</f>
        <v>-1575.1110374999998</v>
      </c>
      <c r="F80" s="18">
        <f t="shared" ref="F80:F81" si="66">E80/D80</f>
        <v>-0.22244531620385061</v>
      </c>
      <c r="G80" s="2">
        <v>5289.1323624999995</v>
      </c>
      <c r="H80" s="2">
        <v>5191.4323625000006</v>
      </c>
      <c r="I80" s="17">
        <v>5162.6131703729297</v>
      </c>
      <c r="J80" s="17">
        <v>7080.8909999999996</v>
      </c>
      <c r="K80" s="17">
        <f t="shared" ref="K80:K81" si="67">I80-J80</f>
        <v>-1918.2778296270699</v>
      </c>
      <c r="L80" s="19">
        <f t="shared" ref="L80:L81" si="68">K80/J80</f>
        <v>-0.27090910305314259</v>
      </c>
    </row>
    <row r="81" spans="2:12" x14ac:dyDescent="0.25">
      <c r="B81" s="26" t="s">
        <v>15</v>
      </c>
      <c r="C81" s="17">
        <v>-1866.3185499999961</v>
      </c>
      <c r="D81" s="17">
        <f>J81</f>
        <v>-85273.548999999999</v>
      </c>
      <c r="E81" s="17">
        <f t="shared" si="65"/>
        <v>83407.230450000003</v>
      </c>
      <c r="F81" s="18">
        <f t="shared" si="66"/>
        <v>-0.97811374603395485</v>
      </c>
      <c r="G81" s="2">
        <v>5590.4700099999991</v>
      </c>
      <c r="H81" s="2">
        <v>-100023.30425999987</v>
      </c>
      <c r="I81" s="17">
        <v>26695.591139999829</v>
      </c>
      <c r="J81" s="17">
        <v>-85273.548999999999</v>
      </c>
      <c r="K81" s="17">
        <f t="shared" si="67"/>
        <v>111969.14013999983</v>
      </c>
      <c r="L81" s="19">
        <f t="shared" si="68"/>
        <v>-1.3130582865737161</v>
      </c>
    </row>
    <row r="82" spans="2:12" x14ac:dyDescent="0.25">
      <c r="B82" s="2"/>
      <c r="C82" s="17"/>
      <c r="D82" s="17"/>
      <c r="E82" s="17"/>
      <c r="F82" s="18"/>
      <c r="G82" s="2"/>
      <c r="H82" s="2"/>
      <c r="I82" s="17"/>
      <c r="J82" s="17"/>
      <c r="K82" s="17"/>
      <c r="L82" s="20"/>
    </row>
    <row r="83" spans="2:12" ht="15.75" thickBot="1" x14ac:dyDescent="0.3">
      <c r="B83" s="27" t="s">
        <v>16</v>
      </c>
      <c r="C83" s="28">
        <f>+C78-C80-C81</f>
        <v>20812.1542075</v>
      </c>
      <c r="D83" s="28">
        <f>+D78-D80-D81</f>
        <v>135041.83120999997</v>
      </c>
      <c r="E83" s="28">
        <f t="shared" ref="E83" si="69">C83-D83</f>
        <v>-114229.67700249997</v>
      </c>
      <c r="F83" s="29">
        <f t="shared" ref="F83" si="70">E83/D83</f>
        <v>-0.84588364937723948</v>
      </c>
      <c r="G83" s="28">
        <f>+G78-G80-G81</f>
        <v>12243.8884275</v>
      </c>
      <c r="H83" s="28">
        <v>97814.590287499741</v>
      </c>
      <c r="I83" s="28">
        <v>11908.240279627207</v>
      </c>
      <c r="J83" s="28">
        <v>135041.83120999997</v>
      </c>
      <c r="K83" s="28">
        <f>I83-J83</f>
        <v>-123133.59093037277</v>
      </c>
      <c r="L83" s="30">
        <f>K83/J83</f>
        <v>-0.91181813684747048</v>
      </c>
    </row>
    <row r="84" spans="2:12" ht="15.75" thickTop="1" x14ac:dyDescent="0.25">
      <c r="B84" s="37" t="s">
        <v>17</v>
      </c>
      <c r="C84" s="31">
        <f>C83/C75</f>
        <v>0.808574686530384</v>
      </c>
      <c r="D84" s="31">
        <f>D83/D75</f>
        <v>0.67110213777158678</v>
      </c>
      <c r="E84" s="32"/>
      <c r="F84" s="32"/>
      <c r="G84" s="38">
        <f>SUM(C83,G83)</f>
        <v>33056.042634999998</v>
      </c>
      <c r="H84" s="31">
        <f>H83/H75</f>
        <v>1.2597521951677044</v>
      </c>
      <c r="I84" s="31">
        <f>I83/I75</f>
        <v>1.3572204175185813E-2</v>
      </c>
      <c r="J84" s="31">
        <f>J83/J75</f>
        <v>0.67110213777158678</v>
      </c>
      <c r="K84" s="32"/>
      <c r="L84" s="32"/>
    </row>
    <row r="86" spans="2:12" ht="24" customHeight="1" x14ac:dyDescent="0.25">
      <c r="B86" s="33" t="s">
        <v>23</v>
      </c>
      <c r="C86" s="39" t="s">
        <v>24</v>
      </c>
      <c r="D86" s="40"/>
      <c r="E86" s="40"/>
      <c r="F86" s="40"/>
      <c r="G86" s="40"/>
      <c r="H86" s="40"/>
      <c r="I86" s="40"/>
      <c r="J86" s="40"/>
      <c r="K86" s="40"/>
      <c r="L86" s="41"/>
    </row>
    <row r="87" spans="2:12" ht="25.5" x14ac:dyDescent="0.25">
      <c r="B87" s="2"/>
      <c r="C87" s="3" t="s">
        <v>2</v>
      </c>
      <c r="D87" s="3" t="s">
        <v>3</v>
      </c>
      <c r="E87" s="3" t="s">
        <v>4</v>
      </c>
      <c r="F87" s="4" t="s">
        <v>5</v>
      </c>
      <c r="G87" s="3" t="s">
        <v>6</v>
      </c>
      <c r="H87" s="3" t="s">
        <v>7</v>
      </c>
      <c r="I87" s="3" t="s">
        <v>8</v>
      </c>
      <c r="J87" s="3" t="s">
        <v>3</v>
      </c>
      <c r="K87" s="3" t="s">
        <v>9</v>
      </c>
      <c r="L87" s="5" t="s">
        <v>10</v>
      </c>
    </row>
    <row r="88" spans="2:12" x14ac:dyDescent="0.25">
      <c r="B88" s="2"/>
      <c r="C88" s="6"/>
      <c r="D88" s="7"/>
      <c r="E88" s="8"/>
      <c r="F88" s="4"/>
      <c r="G88" s="9"/>
      <c r="H88" s="9"/>
      <c r="I88" s="10"/>
      <c r="J88" s="7"/>
      <c r="K88" s="8"/>
      <c r="L88" s="5"/>
    </row>
    <row r="89" spans="2:12" x14ac:dyDescent="0.25">
      <c r="B89" s="11" t="s">
        <v>11</v>
      </c>
      <c r="C89" s="13">
        <v>-82474.670545229601</v>
      </c>
      <c r="D89" s="13">
        <f>J89</f>
        <v>-40164.440999999999</v>
      </c>
      <c r="E89" s="13">
        <f t="shared" ref="E89:E90" si="71">C89-D89</f>
        <v>-42310.229545229602</v>
      </c>
      <c r="F89" s="14">
        <f t="shared" ref="F89:F90" si="72">E89/D89</f>
        <v>1.0534250817838995</v>
      </c>
      <c r="G89" s="12">
        <v>-86865.399829700007</v>
      </c>
      <c r="H89" s="12">
        <v>-48008.803530000034</v>
      </c>
      <c r="I89" s="13">
        <v>-70270.703999999998</v>
      </c>
      <c r="J89" s="13">
        <v>-40164.440999999999</v>
      </c>
      <c r="K89" s="13">
        <f t="shared" ref="K89:K90" si="73">I89-J89</f>
        <v>-30106.262999999999</v>
      </c>
      <c r="L89" s="15">
        <f>K89/J89</f>
        <v>0.74957505321684925</v>
      </c>
    </row>
    <row r="90" spans="2:12" x14ac:dyDescent="0.25">
      <c r="B90" s="16" t="s">
        <v>12</v>
      </c>
      <c r="C90" s="17">
        <v>-52477.083908587025</v>
      </c>
      <c r="D90" s="17">
        <f>J90</f>
        <v>9289.3889999999992</v>
      </c>
      <c r="E90" s="17">
        <f t="shared" si="71"/>
        <v>-61766.47290858702</v>
      </c>
      <c r="F90" s="18">
        <f t="shared" si="72"/>
        <v>-6.6491426840438077</v>
      </c>
      <c r="G90" s="2">
        <v>-33008.343824964002</v>
      </c>
      <c r="H90" s="2">
        <v>12612.264236954004</v>
      </c>
      <c r="I90" s="17">
        <v>9270.2000000000007</v>
      </c>
      <c r="J90" s="17">
        <v>9289.3889999999992</v>
      </c>
      <c r="K90" s="17">
        <f t="shared" si="73"/>
        <v>-19.188999999998487</v>
      </c>
      <c r="L90" s="19">
        <f>K90/J90</f>
        <v>-2.065690219238153E-3</v>
      </c>
    </row>
    <row r="91" spans="2:12" x14ac:dyDescent="0.25">
      <c r="B91" s="2"/>
      <c r="C91" s="17"/>
      <c r="D91" s="17"/>
      <c r="E91" s="17"/>
      <c r="F91" s="18"/>
      <c r="G91" s="2"/>
      <c r="H91" s="2"/>
      <c r="I91" s="17"/>
      <c r="J91" s="17"/>
      <c r="K91" s="17"/>
      <c r="L91" s="20"/>
    </row>
    <row r="92" spans="2:12" x14ac:dyDescent="0.25">
      <c r="B92" s="11" t="s">
        <v>13</v>
      </c>
      <c r="C92" s="13">
        <f>+C89-C90</f>
        <v>-29997.586636642576</v>
      </c>
      <c r="D92" s="13">
        <f>+D89-D90</f>
        <v>-49453.83</v>
      </c>
      <c r="E92" s="13">
        <f t="shared" ref="E92" si="74">C92-D92</f>
        <v>19456.243363357426</v>
      </c>
      <c r="F92" s="14">
        <f t="shared" ref="F92" si="75">E92/D92</f>
        <v>-0.39342237726294255</v>
      </c>
      <c r="G92" s="13">
        <f>+G89-G90</f>
        <v>-53857.056004736005</v>
      </c>
      <c r="H92" s="13">
        <v>-60621.067766954038</v>
      </c>
      <c r="I92" s="13">
        <v>-79540.903999999995</v>
      </c>
      <c r="J92" s="13">
        <v>-49453.83</v>
      </c>
      <c r="K92" s="13">
        <f>I92-J92</f>
        <v>-30087.073999999993</v>
      </c>
      <c r="L92" s="15">
        <f>K92/J92</f>
        <v>0.60838713604183925</v>
      </c>
    </row>
    <row r="93" spans="2:12" x14ac:dyDescent="0.25">
      <c r="B93" s="16"/>
      <c r="C93" s="21">
        <f>C92/C89</f>
        <v>0.36371878103097993</v>
      </c>
      <c r="D93" s="21">
        <f>D92/D89</f>
        <v>1.2312839110595366</v>
      </c>
      <c r="E93" s="22"/>
      <c r="F93" s="23"/>
      <c r="G93" s="21">
        <f t="shared" ref="G93" si="76">G92/G89</f>
        <v>0.62000584939829895</v>
      </c>
      <c r="H93" s="21">
        <v>1.2627073226074625</v>
      </c>
      <c r="I93" s="21">
        <v>1.1319212626644526</v>
      </c>
      <c r="J93" s="21">
        <v>1.2312839110595366</v>
      </c>
      <c r="K93" s="24"/>
      <c r="L93" s="25"/>
    </row>
    <row r="94" spans="2:12" x14ac:dyDescent="0.25">
      <c r="B94" s="26" t="s">
        <v>14</v>
      </c>
      <c r="C94" s="17">
        <v>982.82100000000003</v>
      </c>
      <c r="D94" s="17">
        <f>J94</f>
        <v>-121.51582500000484</v>
      </c>
      <c r="E94" s="17">
        <f t="shared" ref="E94:E95" si="77">C94-D94</f>
        <v>1104.3368250000049</v>
      </c>
      <c r="F94" s="18">
        <f t="shared" ref="F94:F95" si="78">E94/D94</f>
        <v>-9.0880082902779193</v>
      </c>
      <c r="G94" s="2">
        <v>1035.991</v>
      </c>
      <c r="H94" s="2">
        <v>940.226</v>
      </c>
      <c r="I94" s="17">
        <v>1203.1638250000049</v>
      </c>
      <c r="J94" s="17">
        <v>-121.51582500000484</v>
      </c>
      <c r="K94" s="17">
        <f t="shared" ref="K94:K95" si="79">I94-J94</f>
        <v>1324.6796500000096</v>
      </c>
      <c r="L94" s="19">
        <f t="shared" ref="L94:L95" si="80">K94/J94</f>
        <v>-10.901293308916406</v>
      </c>
    </row>
    <row r="95" spans="2:12" x14ac:dyDescent="0.25">
      <c r="B95" s="26" t="s">
        <v>15</v>
      </c>
      <c r="C95" s="17">
        <v>-21830.14389417538</v>
      </c>
      <c r="D95" s="17">
        <f>J95</f>
        <v>-41290.097786612598</v>
      </c>
      <c r="E95" s="17">
        <f t="shared" si="77"/>
        <v>19459.953892437217</v>
      </c>
      <c r="F95" s="18">
        <f t="shared" si="78"/>
        <v>-0.47129832418916379</v>
      </c>
      <c r="G95" s="2">
        <v>-45156.755776465616</v>
      </c>
      <c r="H95" s="2">
        <v>-13662.037712753952</v>
      </c>
      <c r="I95" s="17">
        <v>-62672.334733387353</v>
      </c>
      <c r="J95" s="17">
        <v>-41290.097786612598</v>
      </c>
      <c r="K95" s="17">
        <f t="shared" si="79"/>
        <v>-21382.236946774756</v>
      </c>
      <c r="L95" s="19">
        <f t="shared" si="80"/>
        <v>0.51785387037052433</v>
      </c>
    </row>
    <row r="96" spans="2:12" x14ac:dyDescent="0.25">
      <c r="B96" s="2"/>
      <c r="C96" s="17"/>
      <c r="D96" s="17"/>
      <c r="E96" s="17"/>
      <c r="F96" s="18"/>
      <c r="G96" s="2"/>
      <c r="H96" s="2"/>
      <c r="I96" s="17"/>
      <c r="J96" s="17"/>
      <c r="K96" s="17"/>
      <c r="L96" s="20"/>
    </row>
    <row r="97" spans="2:12" ht="15.75" thickBot="1" x14ac:dyDescent="0.3">
      <c r="B97" s="27" t="s">
        <v>16</v>
      </c>
      <c r="C97" s="28">
        <f>+C92-C94-C95</f>
        <v>-9150.2637424671957</v>
      </c>
      <c r="D97" s="28">
        <f>+D92-D94-D95</f>
        <v>-8042.2163883874018</v>
      </c>
      <c r="E97" s="28">
        <f t="shared" ref="E97" si="81">C97-D97</f>
        <v>-1108.0473540797939</v>
      </c>
      <c r="F97" s="29">
        <f t="shared" ref="F97" si="82">E97/D97</f>
        <v>0.13777885356078759</v>
      </c>
      <c r="G97" s="28">
        <f>+G92-G94-G95</f>
        <v>-9736.291228270391</v>
      </c>
      <c r="H97" s="28">
        <v>-47899.256054200087</v>
      </c>
      <c r="I97" s="28">
        <v>-18071.733091612652</v>
      </c>
      <c r="J97" s="28">
        <v>-8042.2163883874018</v>
      </c>
      <c r="K97" s="28">
        <f>I97-J97</f>
        <v>-10029.51670322525</v>
      </c>
      <c r="L97" s="30">
        <f>K97/J97</f>
        <v>1.2471085356155576</v>
      </c>
    </row>
    <row r="98" spans="2:12" ht="15.75" thickTop="1" x14ac:dyDescent="0.25">
      <c r="B98" s="37" t="s">
        <v>17</v>
      </c>
      <c r="C98" s="31">
        <f>C97/C89</f>
        <v>0.11094635094600513</v>
      </c>
      <c r="D98" s="31">
        <f>D97/D89</f>
        <v>0.20023224992443944</v>
      </c>
      <c r="E98" s="32"/>
      <c r="F98" s="32"/>
      <c r="G98" s="38">
        <f>SUM(C97,G97)</f>
        <v>-18886.554970737587</v>
      </c>
      <c r="H98" s="31">
        <f>H97/H89</f>
        <v>0.99771817942241592</v>
      </c>
      <c r="I98" s="31">
        <f>I97/I89</f>
        <v>0.25717307587544097</v>
      </c>
      <c r="J98" s="31">
        <f>J97/J89</f>
        <v>0.20023224992443944</v>
      </c>
      <c r="K98" s="32"/>
      <c r="L98" s="32"/>
    </row>
  </sheetData>
  <mergeCells count="7">
    <mergeCell ref="C58:L58"/>
    <mergeCell ref="C72:L72"/>
    <mergeCell ref="C86:L86"/>
    <mergeCell ref="C2:L2"/>
    <mergeCell ref="C16:L16"/>
    <mergeCell ref="C30:L30"/>
    <mergeCell ref="C44:L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PL szegmens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Zoltán</dc:creator>
  <cp:lastModifiedBy>Tóth Zoltán</cp:lastModifiedBy>
  <dcterms:created xsi:type="dcterms:W3CDTF">2017-08-24T09:40:36Z</dcterms:created>
  <dcterms:modified xsi:type="dcterms:W3CDTF">2017-08-24T21:05:28Z</dcterms:modified>
</cp:coreProperties>
</file>